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8.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9.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updateLinks="always" codeName="ThisWorkbook"/>
  <mc:AlternateContent xmlns:mc="http://schemas.openxmlformats.org/markup-compatibility/2006">
    <mc:Choice Requires="x15">
      <x15ac:absPath xmlns:x15ac="http://schemas.microsoft.com/office/spreadsheetml/2010/11/ac" url="\\cabifs\users\Marketing - Shared\Publishing - Marketing\Open Resources\Business of Plant Breeding\"/>
    </mc:Choice>
  </mc:AlternateContent>
  <xr:revisionPtr revIDLastSave="0" documentId="8_{BA221D62-1E0B-4E24-9F36-565A38BA0ABD}" xr6:coauthVersionLast="36" xr6:coauthVersionMax="36" xr10:uidLastSave="{00000000-0000-0000-0000-000000000000}"/>
  <bookViews>
    <workbookView xWindow="9585" yWindow="4110" windowWidth="2655" windowHeight="2145" tabRatio="752" xr2:uid="{00000000-000D-0000-FFFF-FFFF00000000}"/>
  </bookViews>
  <sheets>
    <sheet name="Market target information" sheetId="63" r:id="rId1"/>
    <sheet name="Plant descriptors" sheetId="88" r:id="rId2"/>
    <sheet name="Product Profile Trait List" sheetId="85" r:id="rId3"/>
    <sheet name="Profile Input (2)" sheetId="79" state="hidden" r:id="rId4"/>
    <sheet name="Profile Input (3)" sheetId="80" state="hidden" r:id="rId5"/>
    <sheet name="Profile Input (4)" sheetId="81" state="hidden" r:id="rId6"/>
    <sheet name="Profile Input (5)" sheetId="82" state="hidden" r:id="rId7"/>
    <sheet name="Profile Input (6)" sheetId="83" state="hidden" r:id="rId8"/>
    <sheet name="Data" sheetId="73" state="hidden" r:id="rId9"/>
    <sheet name="Profile Input" sheetId="65" r:id="rId10"/>
    <sheet name="PP Graph" sheetId="66" r:id="rId11"/>
    <sheet name="Implications" sheetId="67" r:id="rId12"/>
    <sheet name="Action Plan" sheetId="84" r:id="rId13"/>
    <sheet name="Tomato example" sheetId="87" r:id="rId14"/>
    <sheet name="Instructions" sheetId="86" r:id="rId15"/>
    <sheet name="Sheet3" sheetId="89" r:id="rId16"/>
  </sheets>
  <definedNames>
    <definedName name="CopyRange">'PP Graph'!$E$9:$T$46</definedName>
    <definedName name="_xlnm.Print_Area" localSheetId="9">'Profile Input'!$E$1:$J$33</definedName>
    <definedName name="_xlnm.Print_Area" localSheetId="3">'Profile Input (2)'!$E$1:$J$33</definedName>
    <definedName name="_xlnm.Print_Area" localSheetId="4">'Profile Input (3)'!$E$1:$J$33</definedName>
    <definedName name="_xlnm.Print_Area" localSheetId="5">'Profile Input (4)'!$E$1:$J$33</definedName>
    <definedName name="_xlnm.Print_Area" localSheetId="6">'Profile Input (5)'!$E$1:$J$33</definedName>
    <definedName name="_xlnm.Print_Area" localSheetId="7">'Profile Input (6)'!$E$1:$J$33</definedName>
  </definedNames>
  <calcPr calcId="191029"/>
</workbook>
</file>

<file path=xl/calcChain.xml><?xml version="1.0" encoding="utf-8"?>
<calcChain xmlns="http://schemas.openxmlformats.org/spreadsheetml/2006/main">
  <c r="F17" i="79" l="1"/>
  <c r="B8" i="86" l="1"/>
  <c r="F19" i="83" l="1"/>
  <c r="G19" i="83"/>
  <c r="F20" i="83"/>
  <c r="G20" i="83"/>
  <c r="F21" i="83"/>
  <c r="G21" i="83"/>
  <c r="F22" i="83"/>
  <c r="G22" i="83"/>
  <c r="F23" i="83"/>
  <c r="G23" i="83"/>
  <c r="F24" i="83"/>
  <c r="G24" i="83"/>
  <c r="F25" i="83"/>
  <c r="G25" i="83"/>
  <c r="F26" i="83"/>
  <c r="G26" i="83"/>
  <c r="F27" i="83"/>
  <c r="G27" i="83"/>
  <c r="F28" i="83"/>
  <c r="G28" i="83"/>
  <c r="F29" i="83"/>
  <c r="G29" i="83"/>
  <c r="F30" i="83"/>
  <c r="G30" i="83"/>
  <c r="F31" i="83"/>
  <c r="G31" i="83"/>
  <c r="F32" i="83"/>
  <c r="G32" i="83"/>
  <c r="G18" i="83"/>
  <c r="F18" i="83"/>
  <c r="F19" i="82"/>
  <c r="G19" i="82"/>
  <c r="F20" i="82"/>
  <c r="G20" i="82"/>
  <c r="F21" i="82"/>
  <c r="G21" i="82"/>
  <c r="F22" i="82"/>
  <c r="G22" i="82"/>
  <c r="F23" i="82"/>
  <c r="G23" i="82"/>
  <c r="F24" i="82"/>
  <c r="G24" i="82"/>
  <c r="F25" i="82"/>
  <c r="G25" i="82"/>
  <c r="F26" i="82"/>
  <c r="G26" i="82"/>
  <c r="F27" i="82"/>
  <c r="G27" i="82"/>
  <c r="F28" i="82"/>
  <c r="G28" i="82"/>
  <c r="F29" i="82"/>
  <c r="G29" i="82"/>
  <c r="F30" i="82"/>
  <c r="G30" i="82"/>
  <c r="F31" i="82"/>
  <c r="G31" i="82"/>
  <c r="F32" i="82"/>
  <c r="G32" i="82"/>
  <c r="G18" i="82"/>
  <c r="F18" i="82"/>
  <c r="G18" i="81"/>
  <c r="G19" i="81"/>
  <c r="G20" i="81"/>
  <c r="G21" i="81"/>
  <c r="G22" i="81"/>
  <c r="G23" i="81"/>
  <c r="G24" i="81"/>
  <c r="G25" i="81"/>
  <c r="G26" i="81"/>
  <c r="G27" i="81"/>
  <c r="G28" i="81"/>
  <c r="G29" i="81"/>
  <c r="G30" i="81"/>
  <c r="G31" i="81"/>
  <c r="G32" i="81"/>
  <c r="F19" i="81"/>
  <c r="F20" i="81"/>
  <c r="F21" i="81"/>
  <c r="F22" i="81"/>
  <c r="F23" i="81"/>
  <c r="F24" i="81"/>
  <c r="F25" i="81"/>
  <c r="F26" i="81"/>
  <c r="F27" i="81"/>
  <c r="F28" i="81"/>
  <c r="F29" i="81"/>
  <c r="F30" i="81"/>
  <c r="F31" i="81"/>
  <c r="F32" i="81"/>
  <c r="F18" i="81"/>
  <c r="F19" i="80"/>
  <c r="G19" i="80"/>
  <c r="F20" i="80"/>
  <c r="G20" i="80"/>
  <c r="F21" i="80"/>
  <c r="G21" i="80"/>
  <c r="F22" i="80"/>
  <c r="G22" i="80"/>
  <c r="F23" i="80"/>
  <c r="G23" i="80"/>
  <c r="F24" i="80"/>
  <c r="G24" i="80"/>
  <c r="F25" i="80"/>
  <c r="G25" i="80"/>
  <c r="F26" i="80"/>
  <c r="G26" i="80"/>
  <c r="F27" i="80"/>
  <c r="G27" i="80"/>
  <c r="F28" i="80"/>
  <c r="G28" i="80"/>
  <c r="F29" i="80"/>
  <c r="G29" i="80"/>
  <c r="F30" i="80"/>
  <c r="G30" i="80"/>
  <c r="F31" i="80"/>
  <c r="G31" i="80"/>
  <c r="F32" i="80"/>
  <c r="G32" i="80"/>
  <c r="G18" i="80"/>
  <c r="F18" i="80"/>
  <c r="F19" i="79"/>
  <c r="G19" i="79"/>
  <c r="F20" i="79"/>
  <c r="G20" i="79"/>
  <c r="F21" i="79"/>
  <c r="G21" i="79"/>
  <c r="F22" i="79"/>
  <c r="G22" i="79"/>
  <c r="F23" i="79"/>
  <c r="G23" i="79"/>
  <c r="F24" i="79"/>
  <c r="G24" i="79"/>
  <c r="F25" i="79"/>
  <c r="G25" i="79"/>
  <c r="F26" i="79"/>
  <c r="G26" i="79"/>
  <c r="F27" i="79"/>
  <c r="G27" i="79"/>
  <c r="F28" i="79"/>
  <c r="G28" i="79"/>
  <c r="F29" i="79"/>
  <c r="G29" i="79"/>
  <c r="F30" i="79"/>
  <c r="G30" i="79"/>
  <c r="F31" i="79"/>
  <c r="G31" i="79"/>
  <c r="F32" i="79"/>
  <c r="G32" i="79"/>
  <c r="G18" i="79"/>
  <c r="F18" i="79"/>
  <c r="G18" i="65"/>
  <c r="G19" i="65"/>
  <c r="G20" i="65"/>
  <c r="G21" i="65"/>
  <c r="G22" i="65"/>
  <c r="G23" i="65"/>
  <c r="G24" i="65"/>
  <c r="G25" i="65"/>
  <c r="G26" i="65"/>
  <c r="G27" i="65"/>
  <c r="G28" i="65"/>
  <c r="G29" i="65"/>
  <c r="G30" i="65"/>
  <c r="G31" i="65"/>
  <c r="G32" i="65"/>
  <c r="F19" i="65"/>
  <c r="F20" i="65"/>
  <c r="F21" i="65"/>
  <c r="F22" i="65"/>
  <c r="F23" i="65"/>
  <c r="F24" i="65"/>
  <c r="F25" i="65"/>
  <c r="F26" i="65"/>
  <c r="F27" i="65"/>
  <c r="F28" i="65"/>
  <c r="F29" i="65"/>
  <c r="F30" i="65"/>
  <c r="F31" i="65"/>
  <c r="F32" i="65"/>
  <c r="F18" i="65"/>
  <c r="F17" i="83"/>
  <c r="F17" i="82"/>
  <c r="F17" i="81"/>
  <c r="F17" i="80"/>
  <c r="F17" i="65"/>
  <c r="J21" i="73" l="1"/>
  <c r="G21" i="73" s="1"/>
  <c r="I62" i="66" s="1"/>
  <c r="J20" i="73"/>
  <c r="G20" i="73" s="1"/>
  <c r="I61" i="66" s="1"/>
  <c r="J19" i="73"/>
  <c r="G19" i="73" s="1"/>
  <c r="I60" i="66" s="1"/>
  <c r="J18" i="73"/>
  <c r="G18" i="73" s="1"/>
  <c r="I59" i="66" s="1"/>
  <c r="J17" i="73"/>
  <c r="G17" i="73" s="1"/>
  <c r="I58" i="66" s="1"/>
  <c r="J16" i="73"/>
  <c r="G16" i="73" s="1"/>
  <c r="I57" i="66" s="1"/>
  <c r="J15" i="73"/>
  <c r="G15" i="73" s="1"/>
  <c r="I56" i="66" s="1"/>
  <c r="J14" i="73"/>
  <c r="G14" i="73" s="1"/>
  <c r="I55" i="66" s="1"/>
  <c r="J13" i="73"/>
  <c r="G13" i="73" s="1"/>
  <c r="I54" i="66" s="1"/>
  <c r="J12" i="73"/>
  <c r="G12" i="73" s="1"/>
  <c r="I53" i="66" s="1"/>
  <c r="J11" i="73"/>
  <c r="G11" i="73" s="1"/>
  <c r="I52" i="66" s="1"/>
  <c r="J10" i="73"/>
  <c r="G10" i="73" s="1"/>
  <c r="I51" i="66" s="1"/>
  <c r="J9" i="73"/>
  <c r="G9" i="73" s="1"/>
  <c r="I50" i="66" s="1"/>
  <c r="J8" i="73"/>
  <c r="G8" i="73" s="1"/>
  <c r="I49" i="66" s="1"/>
  <c r="W6" i="73"/>
  <c r="R47" i="66" s="1"/>
  <c r="S6" i="73"/>
  <c r="P46" i="66" s="1"/>
  <c r="O6" i="73"/>
  <c r="N46" i="66" s="1"/>
  <c r="K6" i="73"/>
  <c r="L46" i="66" s="1"/>
  <c r="G6" i="73"/>
  <c r="J46" i="66" s="1"/>
  <c r="H20" i="73" l="1"/>
  <c r="H19" i="73"/>
  <c r="H18" i="73"/>
  <c r="R46" i="66"/>
  <c r="P47" i="66"/>
  <c r="N47" i="66"/>
  <c r="L47" i="66"/>
  <c r="H12" i="73"/>
  <c r="H16" i="73"/>
  <c r="I18" i="73"/>
  <c r="H10" i="73"/>
  <c r="H14" i="73"/>
  <c r="H15" i="73"/>
  <c r="H8" i="73"/>
  <c r="I10" i="73"/>
  <c r="H11" i="73"/>
  <c r="I14" i="73"/>
  <c r="I8" i="73"/>
  <c r="H9" i="73"/>
  <c r="I12" i="73"/>
  <c r="H13" i="73"/>
  <c r="I16" i="73"/>
  <c r="H17" i="73"/>
  <c r="I20" i="73"/>
  <c r="H21" i="73"/>
  <c r="I9" i="73"/>
  <c r="I11" i="73"/>
  <c r="I13" i="73"/>
  <c r="I15" i="73"/>
  <c r="I17" i="73"/>
  <c r="I19" i="73"/>
  <c r="I21" i="73"/>
  <c r="J47" i="66"/>
  <c r="F94" i="83"/>
  <c r="F93" i="83"/>
  <c r="F92" i="83"/>
  <c r="F91" i="83"/>
  <c r="F90" i="83"/>
  <c r="F89" i="83"/>
  <c r="F12" i="83" s="1"/>
  <c r="F94" i="82"/>
  <c r="F93" i="82"/>
  <c r="F92" i="82"/>
  <c r="F91" i="82"/>
  <c r="F90" i="82"/>
  <c r="F89" i="82"/>
  <c r="F94" i="81"/>
  <c r="F93" i="81"/>
  <c r="F92" i="81"/>
  <c r="F91" i="81"/>
  <c r="F90" i="81"/>
  <c r="F89" i="81"/>
  <c r="F94" i="80"/>
  <c r="F93" i="80"/>
  <c r="F92" i="80"/>
  <c r="F91" i="80"/>
  <c r="F90" i="80"/>
  <c r="F89" i="80"/>
  <c r="F94" i="79"/>
  <c r="F93" i="79"/>
  <c r="F92" i="79"/>
  <c r="F91" i="79"/>
  <c r="F90" i="79"/>
  <c r="F89" i="79"/>
  <c r="F94" i="65"/>
  <c r="F93" i="65"/>
  <c r="F92" i="65"/>
  <c r="F91" i="65"/>
  <c r="F90" i="65"/>
  <c r="C18" i="83"/>
  <c r="F9" i="83"/>
  <c r="C18" i="82"/>
  <c r="F9" i="82"/>
  <c r="C18" i="81"/>
  <c r="F9" i="81"/>
  <c r="C18" i="80"/>
  <c r="F9" i="80"/>
  <c r="C18" i="79"/>
  <c r="F9" i="79"/>
  <c r="F12" i="81" l="1"/>
  <c r="F12" i="82"/>
  <c r="F12" i="80"/>
  <c r="F12" i="79"/>
  <c r="Z21" i="73"/>
  <c r="Z20" i="73"/>
  <c r="Z19" i="73"/>
  <c r="Z18" i="73"/>
  <c r="Z17" i="73"/>
  <c r="Z16" i="73"/>
  <c r="Z15" i="73"/>
  <c r="Z14" i="73"/>
  <c r="Z13" i="73"/>
  <c r="Z12" i="73"/>
  <c r="Z11" i="73"/>
  <c r="Z10" i="73"/>
  <c r="Z9" i="73"/>
  <c r="Z8" i="73"/>
  <c r="Z7" i="73"/>
  <c r="V21" i="73"/>
  <c r="V20" i="73"/>
  <c r="V19" i="73"/>
  <c r="V18" i="73"/>
  <c r="V17" i="73"/>
  <c r="V16" i="73"/>
  <c r="V15" i="73"/>
  <c r="V14" i="73"/>
  <c r="V13" i="73"/>
  <c r="V12" i="73"/>
  <c r="V11" i="73"/>
  <c r="V10" i="73"/>
  <c r="V9" i="73"/>
  <c r="V8" i="73"/>
  <c r="V7" i="73"/>
  <c r="R21" i="73"/>
  <c r="R20" i="73"/>
  <c r="R19" i="73"/>
  <c r="R18" i="73"/>
  <c r="R17" i="73"/>
  <c r="R16" i="73"/>
  <c r="R15" i="73"/>
  <c r="R14" i="73"/>
  <c r="R13" i="73"/>
  <c r="R12" i="73"/>
  <c r="R11" i="73"/>
  <c r="R10" i="73"/>
  <c r="R9" i="73"/>
  <c r="R8" i="73"/>
  <c r="R7" i="73"/>
  <c r="N21" i="73"/>
  <c r="N20" i="73"/>
  <c r="N19" i="73"/>
  <c r="N18" i="73"/>
  <c r="N17" i="73"/>
  <c r="N16" i="73"/>
  <c r="N15" i="73"/>
  <c r="N14" i="73"/>
  <c r="N13" i="73"/>
  <c r="N12" i="73"/>
  <c r="N11" i="73"/>
  <c r="N10" i="73"/>
  <c r="N9" i="73"/>
  <c r="N8" i="73"/>
  <c r="N7" i="73"/>
  <c r="X10" i="73" l="1"/>
  <c r="Y10" i="73"/>
  <c r="W10" i="73"/>
  <c r="Q51" i="66" s="1"/>
  <c r="X14" i="73"/>
  <c r="Y14" i="73"/>
  <c r="W14" i="73"/>
  <c r="Q55" i="66" s="1"/>
  <c r="W7" i="73"/>
  <c r="Q48" i="66" s="1"/>
  <c r="X7" i="73"/>
  <c r="Y7" i="73"/>
  <c r="W9" i="73"/>
  <c r="Q50" i="66" s="1"/>
  <c r="X9" i="73"/>
  <c r="Y9" i="73"/>
  <c r="Y11" i="73"/>
  <c r="X11" i="73"/>
  <c r="W11" i="73"/>
  <c r="Q52" i="66" s="1"/>
  <c r="Y13" i="73"/>
  <c r="W13" i="73"/>
  <c r="Q54" i="66" s="1"/>
  <c r="X13" i="73"/>
  <c r="Y15" i="73"/>
  <c r="W15" i="73"/>
  <c r="Q56" i="66" s="1"/>
  <c r="X15" i="73"/>
  <c r="Y17" i="73"/>
  <c r="W17" i="73"/>
  <c r="Q58" i="66" s="1"/>
  <c r="X17" i="73"/>
  <c r="Y19" i="73"/>
  <c r="W19" i="73"/>
  <c r="Q60" i="66" s="1"/>
  <c r="X19" i="73"/>
  <c r="Y21" i="73"/>
  <c r="W21" i="73"/>
  <c r="Q62" i="66" s="1"/>
  <c r="X21" i="73"/>
  <c r="Y8" i="73"/>
  <c r="W8" i="73"/>
  <c r="Q49" i="66" s="1"/>
  <c r="X8" i="73"/>
  <c r="X12" i="73"/>
  <c r="Y12" i="73"/>
  <c r="W12" i="73"/>
  <c r="Q53" i="66" s="1"/>
  <c r="X16" i="73"/>
  <c r="Y16" i="73"/>
  <c r="W16" i="73"/>
  <c r="Q57" i="66" s="1"/>
  <c r="X18" i="73"/>
  <c r="Y18" i="73"/>
  <c r="W18" i="73"/>
  <c r="Q59" i="66" s="1"/>
  <c r="X20" i="73"/>
  <c r="Y20" i="73"/>
  <c r="W20" i="73"/>
  <c r="Q61" i="66" s="1"/>
  <c r="S7" i="73"/>
  <c r="O48" i="66" s="1"/>
  <c r="T7" i="73"/>
  <c r="U7" i="73"/>
  <c r="S9" i="73"/>
  <c r="O50" i="66" s="1"/>
  <c r="T9" i="73"/>
  <c r="U9" i="73"/>
  <c r="U11" i="73"/>
  <c r="T11" i="73"/>
  <c r="S11" i="73"/>
  <c r="O52" i="66" s="1"/>
  <c r="S13" i="73"/>
  <c r="O54" i="66" s="1"/>
  <c r="T13" i="73"/>
  <c r="U13" i="73"/>
  <c r="S17" i="73"/>
  <c r="O58" i="66" s="1"/>
  <c r="T17" i="73"/>
  <c r="U17" i="73"/>
  <c r="U19" i="73"/>
  <c r="T19" i="73"/>
  <c r="S19" i="73"/>
  <c r="O60" i="66" s="1"/>
  <c r="U21" i="73"/>
  <c r="S21" i="73"/>
  <c r="O62" i="66" s="1"/>
  <c r="T21" i="73"/>
  <c r="U8" i="73"/>
  <c r="S8" i="73"/>
  <c r="O49" i="66" s="1"/>
  <c r="T8" i="73"/>
  <c r="T10" i="73"/>
  <c r="U10" i="73"/>
  <c r="S10" i="73"/>
  <c r="O51" i="66" s="1"/>
  <c r="U12" i="73"/>
  <c r="S12" i="73"/>
  <c r="O53" i="66" s="1"/>
  <c r="T12" i="73"/>
  <c r="T14" i="73"/>
  <c r="U14" i="73"/>
  <c r="S14" i="73"/>
  <c r="O55" i="66" s="1"/>
  <c r="U16" i="73"/>
  <c r="S16" i="73"/>
  <c r="O57" i="66" s="1"/>
  <c r="T16" i="73"/>
  <c r="T18" i="73"/>
  <c r="U18" i="73"/>
  <c r="S18" i="73"/>
  <c r="O59" i="66" s="1"/>
  <c r="U20" i="73"/>
  <c r="S20" i="73"/>
  <c r="O61" i="66" s="1"/>
  <c r="T20" i="73"/>
  <c r="U15" i="73"/>
  <c r="T15" i="73"/>
  <c r="S15" i="73"/>
  <c r="O56" i="66" s="1"/>
  <c r="O7" i="73"/>
  <c r="M48" i="66" s="1"/>
  <c r="P7" i="73"/>
  <c r="Q7" i="73"/>
  <c r="Q9" i="73"/>
  <c r="P9" i="73"/>
  <c r="O9" i="73"/>
  <c r="M50" i="66" s="1"/>
  <c r="Q13" i="73"/>
  <c r="O13" i="73"/>
  <c r="M54" i="66" s="1"/>
  <c r="P13" i="73"/>
  <c r="Q15" i="73"/>
  <c r="O15" i="73"/>
  <c r="M56" i="66" s="1"/>
  <c r="P15" i="73"/>
  <c r="Q17" i="73"/>
  <c r="O17" i="73"/>
  <c r="M58" i="66" s="1"/>
  <c r="P17" i="73"/>
  <c r="Q19" i="73"/>
  <c r="O19" i="73"/>
  <c r="M60" i="66" s="1"/>
  <c r="P19" i="73"/>
  <c r="P8" i="73"/>
  <c r="Q8" i="73"/>
  <c r="O8" i="73"/>
  <c r="M49" i="66" s="1"/>
  <c r="Q10" i="73"/>
  <c r="O10" i="73"/>
  <c r="M51" i="66" s="1"/>
  <c r="P10" i="73"/>
  <c r="P12" i="73"/>
  <c r="Q12" i="73"/>
  <c r="O12" i="73"/>
  <c r="M53" i="66" s="1"/>
  <c r="P14" i="73"/>
  <c r="Q14" i="73"/>
  <c r="O14" i="73"/>
  <c r="M55" i="66" s="1"/>
  <c r="P16" i="73"/>
  <c r="Q16" i="73"/>
  <c r="O16" i="73"/>
  <c r="M57" i="66" s="1"/>
  <c r="P18" i="73"/>
  <c r="Q18" i="73"/>
  <c r="O18" i="73"/>
  <c r="M59" i="66" s="1"/>
  <c r="P20" i="73"/>
  <c r="Q20" i="73"/>
  <c r="O20" i="73"/>
  <c r="M61" i="66" s="1"/>
  <c r="Q11" i="73"/>
  <c r="O11" i="73"/>
  <c r="M52" i="66" s="1"/>
  <c r="P11" i="73"/>
  <c r="Q21" i="73"/>
  <c r="O21" i="73"/>
  <c r="M62" i="66" s="1"/>
  <c r="P21" i="73"/>
  <c r="K7" i="73"/>
  <c r="K48" i="66" s="1"/>
  <c r="L7" i="73"/>
  <c r="M7" i="73"/>
  <c r="M9" i="73"/>
  <c r="L9" i="73"/>
  <c r="K9" i="73"/>
  <c r="K50" i="66" s="1"/>
  <c r="M13" i="73"/>
  <c r="K13" i="73"/>
  <c r="K54" i="66" s="1"/>
  <c r="L13" i="73"/>
  <c r="M15" i="73"/>
  <c r="K15" i="73"/>
  <c r="K56" i="66" s="1"/>
  <c r="L15" i="73"/>
  <c r="M17" i="73"/>
  <c r="K17" i="73"/>
  <c r="K58" i="66" s="1"/>
  <c r="L17" i="73"/>
  <c r="M19" i="73"/>
  <c r="K19" i="73"/>
  <c r="K60" i="66" s="1"/>
  <c r="L19" i="73"/>
  <c r="L8" i="73"/>
  <c r="M8" i="73"/>
  <c r="K8" i="73"/>
  <c r="K49" i="66" s="1"/>
  <c r="L10" i="73"/>
  <c r="M10" i="73"/>
  <c r="K10" i="73"/>
  <c r="K51" i="66" s="1"/>
  <c r="L12" i="73"/>
  <c r="M12" i="73"/>
  <c r="K12" i="73"/>
  <c r="K53" i="66" s="1"/>
  <c r="L14" i="73"/>
  <c r="M14" i="73"/>
  <c r="K14" i="73"/>
  <c r="K55" i="66" s="1"/>
  <c r="L16" i="73"/>
  <c r="M16" i="73"/>
  <c r="K16" i="73"/>
  <c r="K57" i="66" s="1"/>
  <c r="L18" i="73"/>
  <c r="M18" i="73"/>
  <c r="K18" i="73"/>
  <c r="K59" i="66" s="1"/>
  <c r="L20" i="73"/>
  <c r="M20" i="73"/>
  <c r="K20" i="73"/>
  <c r="K61" i="66" s="1"/>
  <c r="M11" i="73"/>
  <c r="K11" i="73"/>
  <c r="K52" i="66" s="1"/>
  <c r="L11" i="73"/>
  <c r="M21" i="73"/>
  <c r="K21" i="73"/>
  <c r="K62" i="66" s="1"/>
  <c r="L21" i="73"/>
  <c r="R54" i="66"/>
  <c r="R60" i="66"/>
  <c r="J49" i="66"/>
  <c r="J50" i="66"/>
  <c r="J51" i="66"/>
  <c r="J52" i="66"/>
  <c r="J53" i="66"/>
  <c r="J54" i="66"/>
  <c r="J55" i="66"/>
  <c r="J56" i="66"/>
  <c r="J57" i="66"/>
  <c r="J58" i="66"/>
  <c r="J59" i="66"/>
  <c r="J60" i="66"/>
  <c r="J61" i="66"/>
  <c r="J62" i="66"/>
  <c r="P62" i="66" l="1"/>
  <c r="N56" i="66"/>
  <c r="P50" i="66"/>
  <c r="R62" i="66"/>
  <c r="N59" i="66"/>
  <c r="L58" i="66"/>
  <c r="R61" i="66"/>
  <c r="P59" i="66"/>
  <c r="P57" i="66"/>
  <c r="P54" i="66"/>
  <c r="R56" i="66"/>
  <c r="R48" i="66"/>
  <c r="N61" i="66"/>
  <c r="L55" i="66"/>
  <c r="L54" i="66"/>
  <c r="P51" i="66"/>
  <c r="R58" i="66"/>
  <c r="R52" i="66"/>
  <c r="R57" i="66"/>
  <c r="R51" i="66"/>
  <c r="P48" i="66"/>
  <c r="P60" i="66"/>
  <c r="N48" i="66"/>
  <c r="P53" i="66"/>
  <c r="P61" i="66"/>
  <c r="P52" i="66"/>
  <c r="P58" i="66"/>
  <c r="P55" i="66"/>
  <c r="R50" i="66"/>
  <c r="P49" i="66"/>
  <c r="N50" i="66"/>
  <c r="N57" i="66"/>
  <c r="N60" i="66"/>
  <c r="N53" i="66"/>
  <c r="N52" i="66"/>
  <c r="L51" i="66"/>
  <c r="L56" i="66"/>
  <c r="L59" i="66"/>
  <c r="L60" i="66"/>
  <c r="L57" i="66"/>
  <c r="L61" i="66"/>
  <c r="L53" i="66"/>
  <c r="L62" i="66"/>
  <c r="L50" i="66"/>
  <c r="L49" i="66"/>
  <c r="N55" i="66"/>
  <c r="N62" i="66"/>
  <c r="N58" i="66"/>
  <c r="N54" i="66"/>
  <c r="N51" i="66"/>
  <c r="N49" i="66"/>
  <c r="L52" i="66"/>
  <c r="L48" i="66"/>
  <c r="R59" i="66"/>
  <c r="R49" i="66"/>
  <c r="R55" i="66"/>
  <c r="R53" i="66"/>
  <c r="P56" i="66"/>
  <c r="C21" i="66"/>
  <c r="C19" i="66"/>
  <c r="C17" i="66"/>
  <c r="C15" i="66"/>
  <c r="C13" i="66"/>
  <c r="J7" i="73"/>
  <c r="F21" i="73"/>
  <c r="F20" i="73"/>
  <c r="F19" i="73"/>
  <c r="F18" i="73"/>
  <c r="F17" i="73"/>
  <c r="F16" i="73"/>
  <c r="F15" i="73"/>
  <c r="F14" i="73"/>
  <c r="F13" i="73"/>
  <c r="F12" i="73"/>
  <c r="F11" i="73"/>
  <c r="F10" i="73"/>
  <c r="F9" i="73"/>
  <c r="F8" i="73"/>
  <c r="F7" i="73"/>
  <c r="C6" i="73"/>
  <c r="G7" i="73" l="1"/>
  <c r="I48" i="66" s="1"/>
  <c r="H7" i="73"/>
  <c r="I7" i="73"/>
  <c r="H47" i="66"/>
  <c r="C11" i="66" s="1"/>
  <c r="H46" i="66"/>
  <c r="C9" i="73"/>
  <c r="G50" i="66" s="1"/>
  <c r="D9" i="73"/>
  <c r="E9" i="73"/>
  <c r="C11" i="73"/>
  <c r="G52" i="66" s="1"/>
  <c r="D11" i="73"/>
  <c r="E11" i="73"/>
  <c r="C13" i="73"/>
  <c r="G54" i="66" s="1"/>
  <c r="D13" i="73"/>
  <c r="E13" i="73"/>
  <c r="C15" i="73"/>
  <c r="G56" i="66" s="1"/>
  <c r="D15" i="73"/>
  <c r="E15" i="73"/>
  <c r="C17" i="73"/>
  <c r="G58" i="66" s="1"/>
  <c r="D17" i="73"/>
  <c r="E17" i="73"/>
  <c r="C19" i="73"/>
  <c r="G60" i="66" s="1"/>
  <c r="D19" i="73"/>
  <c r="E19" i="73"/>
  <c r="C8" i="73"/>
  <c r="G49" i="66" s="1"/>
  <c r="D8" i="73"/>
  <c r="E8" i="73"/>
  <c r="C10" i="73"/>
  <c r="G51" i="66" s="1"/>
  <c r="D10" i="73"/>
  <c r="E10" i="73"/>
  <c r="C12" i="73"/>
  <c r="G53" i="66" s="1"/>
  <c r="D12" i="73"/>
  <c r="E12" i="73"/>
  <c r="C14" i="73"/>
  <c r="G55" i="66" s="1"/>
  <c r="D14" i="73"/>
  <c r="E14" i="73"/>
  <c r="C16" i="73"/>
  <c r="G57" i="66" s="1"/>
  <c r="D16" i="73"/>
  <c r="E16" i="73"/>
  <c r="C18" i="73"/>
  <c r="G59" i="66" s="1"/>
  <c r="D18" i="73"/>
  <c r="E18" i="73"/>
  <c r="C20" i="73"/>
  <c r="G61" i="66" s="1"/>
  <c r="D20" i="73"/>
  <c r="E20" i="73"/>
  <c r="D7" i="73"/>
  <c r="E7" i="73"/>
  <c r="C21" i="73"/>
  <c r="G62" i="66" s="1"/>
  <c r="D21" i="73"/>
  <c r="E21" i="73"/>
  <c r="C7" i="73"/>
  <c r="G48" i="66" s="1"/>
  <c r="F9" i="66"/>
  <c r="H56" i="66" l="1"/>
  <c r="H49" i="66"/>
  <c r="J48" i="66"/>
  <c r="H57" i="66"/>
  <c r="H53" i="66"/>
  <c r="H48" i="66"/>
  <c r="H61" i="66"/>
  <c r="H58" i="66"/>
  <c r="H54" i="66"/>
  <c r="H50" i="66"/>
  <c r="H62" i="66"/>
  <c r="H59" i="66"/>
  <c r="H55" i="66"/>
  <c r="H51" i="66"/>
  <c r="H60" i="66"/>
  <c r="H52" i="66"/>
  <c r="F12" i="65"/>
  <c r="F89" i="65"/>
  <c r="C18" i="65" l="1"/>
  <c r="F9" i="65" l="1"/>
  <c r="D32" i="63" l="1"/>
  <c r="B8"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Syngenta</author>
  </authors>
  <commentList>
    <comment ref="A4" authorId="0" shapeId="0" xr:uid="{00000000-0006-0000-0D00-000001000000}">
      <text>
        <r>
          <rPr>
            <sz val="9"/>
            <color indexed="81"/>
            <rFont val="Tahoma"/>
            <family val="2"/>
          </rPr>
          <t xml:space="preserve">Description of the client agriculture group: Open-field tomatoes  
</t>
        </r>
      </text>
    </comment>
    <comment ref="A5" authorId="0" shapeId="0" xr:uid="{00000000-0006-0000-0D00-000002000000}">
      <text>
        <r>
          <rPr>
            <sz val="9"/>
            <color indexed="81"/>
            <rFont val="Tahoma"/>
            <family val="2"/>
          </rPr>
          <t>e.g. Processing tomatoes for domestic paste and canning</t>
        </r>
      </text>
    </comment>
    <comment ref="A38" authorId="0" shapeId="0" xr:uid="{00000000-0006-0000-0D00-000003000000}">
      <text>
        <r>
          <rPr>
            <sz val="9"/>
            <color indexed="81"/>
            <rFont val="Tahoma"/>
            <family val="2"/>
          </rPr>
          <t xml:space="preserve">Performance vs specific strains of pathogens should be included as these vary between places
</t>
        </r>
      </text>
    </comment>
  </commentList>
</comments>
</file>

<file path=xl/sharedStrings.xml><?xml version="1.0" encoding="utf-8"?>
<sst xmlns="http://schemas.openxmlformats.org/spreadsheetml/2006/main" count="316" uniqueCount="198">
  <si>
    <t>Date:</t>
  </si>
  <si>
    <t>Instructions</t>
  </si>
  <si>
    <t>Implications</t>
  </si>
  <si>
    <t>Data Assessment</t>
  </si>
  <si>
    <t>What is your confidence level in this data?</t>
  </si>
  <si>
    <t>Do we need to improve the data source for this tool in the future (if so, how)?</t>
  </si>
  <si>
    <t>low</t>
  </si>
  <si>
    <t>medium</t>
  </si>
  <si>
    <t>high</t>
  </si>
  <si>
    <t>Comments / Assumptions</t>
  </si>
  <si>
    <t xml:space="preserve"> </t>
  </si>
  <si>
    <t>On which areas should we focus based on this analysis?</t>
  </si>
  <si>
    <t xml:space="preserve">What were the sources of the data used to complete this tool? </t>
  </si>
  <si>
    <t>Unit of Measure:</t>
  </si>
  <si>
    <r>
      <t xml:space="preserve">6. Using the </t>
    </r>
    <r>
      <rPr>
        <b/>
        <sz val="10"/>
        <rFont val="Tahoma"/>
        <family val="2"/>
      </rPr>
      <t>Implications</t>
    </r>
    <r>
      <rPr>
        <sz val="10"/>
        <rFont val="Tahoma"/>
        <family val="2"/>
      </rPr>
      <t xml:space="preserve"> worksheet, discuss and agree as a team the three most significant implications of the analysis.  </t>
    </r>
  </si>
  <si>
    <t>7. Record the four or five actions the business will take as a result of these implications.</t>
  </si>
  <si>
    <t>8. List the sources of data used for this analysis and assess the confidence in the data used with the drop-down menu to the right of the data confidence question.  If improvement is required indicate the team's intentions to accomplish this.</t>
  </si>
  <si>
    <t>What are the primary actions that we should take to either minimize risk or maximize opportunity?</t>
  </si>
  <si>
    <t>© Market Edge</t>
  </si>
  <si>
    <t>Description:</t>
  </si>
  <si>
    <t>Importance</t>
  </si>
  <si>
    <t>Differentiation</t>
  </si>
  <si>
    <t>Remarks</t>
  </si>
  <si>
    <t>RATING SCALE</t>
  </si>
  <si>
    <t>SELECT CATEGORY TO INPUT</t>
  </si>
  <si>
    <t>X</t>
  </si>
  <si>
    <t>Y</t>
  </si>
  <si>
    <t>CAT</t>
  </si>
  <si>
    <t>SELECT &amp; DEFINE # 
OF TRAITS</t>
  </si>
  <si>
    <t>DEFINE CATEGORY NAME</t>
  </si>
  <si>
    <r>
      <rPr>
        <b/>
        <sz val="10"/>
        <rFont val="Tahoma"/>
        <family val="2"/>
      </rPr>
      <t>Low (1) to High (10)</t>
    </r>
    <r>
      <rPr>
        <sz val="10"/>
        <rFont val="Tahoma"/>
        <family val="2"/>
      </rPr>
      <t xml:space="preserve"> scale is in reference to the individual traits with regard to the marketplace.</t>
    </r>
  </si>
  <si>
    <r>
      <t xml:space="preserve">5. The </t>
    </r>
    <r>
      <rPr>
        <b/>
        <sz val="10"/>
        <rFont val="Tahoma"/>
        <family val="2"/>
      </rPr>
      <t xml:space="preserve">Driver Analysis </t>
    </r>
    <r>
      <rPr>
        <sz val="10"/>
        <rFont val="Tahoma"/>
        <family val="2"/>
      </rPr>
      <t xml:space="preserve">chart  is used to identify business drivers that are of primary interest to the business.  </t>
    </r>
  </si>
  <si>
    <t>Product Profile - Drivers Analysis</t>
  </si>
  <si>
    <t>Biotic Stress</t>
  </si>
  <si>
    <t>Abiotic Stress</t>
  </si>
  <si>
    <r>
      <t xml:space="preserve">4. Assess each trait based on </t>
    </r>
    <r>
      <rPr>
        <b/>
        <sz val="10"/>
        <color theme="4"/>
        <rFont val="Tahoma"/>
        <family val="2"/>
      </rPr>
      <t>'Importance</t>
    </r>
    <r>
      <rPr>
        <b/>
        <sz val="10"/>
        <rFont val="Tahoma"/>
        <family val="2"/>
      </rPr>
      <t xml:space="preserve">' </t>
    </r>
    <r>
      <rPr>
        <sz val="10"/>
        <rFont val="Tahoma"/>
        <family val="2"/>
      </rPr>
      <t xml:space="preserve">and </t>
    </r>
    <r>
      <rPr>
        <b/>
        <sz val="10"/>
        <rFont val="Tahoma"/>
        <family val="2"/>
      </rPr>
      <t>'</t>
    </r>
    <r>
      <rPr>
        <b/>
        <sz val="10"/>
        <color rgb="FF00B050"/>
        <rFont val="Tahoma"/>
        <family val="2"/>
      </rPr>
      <t>Differentiation</t>
    </r>
    <r>
      <rPr>
        <b/>
        <sz val="10"/>
        <rFont val="Tahoma"/>
        <family val="2"/>
      </rPr>
      <t>'</t>
    </r>
    <r>
      <rPr>
        <sz val="10"/>
        <rFont val="Tahoma"/>
        <family val="2"/>
      </rPr>
      <t xml:space="preserve"> using a scale of 1-10.  </t>
    </r>
  </si>
  <si>
    <t>Market Segment :</t>
  </si>
  <si>
    <t>Breeder :</t>
  </si>
  <si>
    <t>Project Number :</t>
  </si>
  <si>
    <t>Manager :</t>
  </si>
  <si>
    <r>
      <t xml:space="preserve">10 = High Importance
</t>
    </r>
    <r>
      <rPr>
        <i/>
        <sz val="9"/>
        <rFont val="Tahoma"/>
        <family val="2"/>
      </rPr>
      <t>(100% market demand)</t>
    </r>
  </si>
  <si>
    <r>
      <rPr>
        <sz val="9"/>
        <rFont val="Tahoma"/>
        <family val="2"/>
      </rPr>
      <t>10 = High Differentiation</t>
    </r>
    <r>
      <rPr>
        <sz val="10"/>
        <rFont val="Tahoma"/>
        <family val="2"/>
      </rPr>
      <t xml:space="preserve"> </t>
    </r>
    <r>
      <rPr>
        <i/>
        <sz val="9"/>
        <rFont val="Tahoma"/>
        <family val="2"/>
      </rPr>
      <t>(high value in price or MS)</t>
    </r>
  </si>
  <si>
    <r>
      <rPr>
        <sz val="9"/>
        <rFont val="Tahoma"/>
        <family val="2"/>
      </rPr>
      <t>1 = Low Differentiation</t>
    </r>
    <r>
      <rPr>
        <sz val="10"/>
        <rFont val="Tahoma"/>
        <family val="2"/>
      </rPr>
      <t xml:space="preserve"> </t>
    </r>
    <r>
      <rPr>
        <i/>
        <sz val="9"/>
        <rFont val="Tahoma"/>
        <family val="2"/>
      </rPr>
      <t>(no value in price or MS)</t>
    </r>
  </si>
  <si>
    <r>
      <t xml:space="preserve">1 = Low Importance
</t>
    </r>
    <r>
      <rPr>
        <i/>
        <sz val="9"/>
        <rFont val="Tahoma"/>
        <family val="2"/>
      </rPr>
      <t>(low market demand)</t>
    </r>
  </si>
  <si>
    <t>Value Status</t>
  </si>
  <si>
    <t>Trait Category</t>
  </si>
  <si>
    <t>Trait</t>
  </si>
  <si>
    <t>R&amp;D Suggestion</t>
  </si>
  <si>
    <t>Status</t>
  </si>
  <si>
    <t>Conclusion/Comment</t>
  </si>
  <si>
    <t>i.e. Biotic Stress</t>
  </si>
  <si>
    <t>i.e. Downy Mildew</t>
  </si>
  <si>
    <t>i.e. Value Drive</t>
  </si>
  <si>
    <t>Describe whether this trait is already available, whether we are working on it or not.</t>
  </si>
  <si>
    <t xml:space="preserve">Suggested conclusion sheet to be manualy updated based on the Profile input and graph. </t>
  </si>
  <si>
    <t>Describe the suggested way forward in terms of effort deployment, investment needed or not, increasing or decreasing resource. (i.e. Do less, Do more, Continue, Stop)</t>
  </si>
  <si>
    <t>Describe the way forward.</t>
  </si>
  <si>
    <t>Trait Group</t>
  </si>
  <si>
    <t>Trait Description</t>
  </si>
  <si>
    <t>Required     
&gt;/=/&lt;/&gt;=/&lt;=</t>
  </si>
  <si>
    <t>&gt;</t>
  </si>
  <si>
    <t>=</t>
  </si>
  <si>
    <t>&lt;</t>
  </si>
  <si>
    <t>&gt;  =</t>
  </si>
  <si>
    <t>&lt; =</t>
  </si>
  <si>
    <t>validation list</t>
  </si>
  <si>
    <t>Highlight Value Driver in Yellow</t>
  </si>
  <si>
    <t>mathieu.fasola@syngenta.com</t>
  </si>
  <si>
    <t xml:space="preserve">For any major issue or question on the tool, you can contact </t>
  </si>
  <si>
    <t>Product Profile - Trait List and Benchmark</t>
  </si>
  <si>
    <t>Type your trait category:</t>
  </si>
  <si>
    <t>Type the trait name</t>
  </si>
  <si>
    <t>Describe the trait</t>
  </si>
  <si>
    <t>Select the comparison</t>
  </si>
  <si>
    <t>Write the Benchmark variety</t>
  </si>
  <si>
    <r>
      <t xml:space="preserve">1. The </t>
    </r>
    <r>
      <rPr>
        <b/>
        <sz val="10"/>
        <rFont val="Tahoma"/>
        <family val="2"/>
      </rPr>
      <t>Product Profile - Driver Analysis Tool</t>
    </r>
    <r>
      <rPr>
        <sz val="10"/>
        <rFont val="Tahoma"/>
        <family val="2"/>
      </rPr>
      <t xml:space="preserve"> includes a </t>
    </r>
    <r>
      <rPr>
        <b/>
        <sz val="10"/>
        <rFont val="Tahoma"/>
        <family val="2"/>
      </rPr>
      <t>Cover</t>
    </r>
    <r>
      <rPr>
        <sz val="10"/>
        <rFont val="Tahoma"/>
        <family val="2"/>
      </rPr>
      <t xml:space="preserve"> page,</t>
    </r>
    <r>
      <rPr>
        <b/>
        <sz val="10"/>
        <rFont val="Tahoma"/>
        <family val="2"/>
      </rPr>
      <t xml:space="preserve"> Product Profile Trait List</t>
    </r>
    <r>
      <rPr>
        <sz val="10"/>
        <rFont val="Tahoma"/>
        <family val="2"/>
      </rPr>
      <t xml:space="preserve">, </t>
    </r>
    <r>
      <rPr>
        <b/>
        <sz val="10"/>
        <rFont val="Tahoma"/>
        <family val="2"/>
      </rPr>
      <t>Instructions, and Input</t>
    </r>
    <r>
      <rPr>
        <sz val="10"/>
        <rFont val="Tahoma"/>
        <family val="2"/>
      </rPr>
      <t xml:space="preserve"> worksheet that can list up to 6 categories and 15 traits per category.  The </t>
    </r>
    <r>
      <rPr>
        <b/>
        <sz val="10"/>
        <rFont val="Tahoma"/>
        <family val="2"/>
      </rPr>
      <t xml:space="preserve">Driver Analysis </t>
    </r>
    <r>
      <rPr>
        <sz val="10"/>
        <rFont val="Tahoma"/>
        <family val="2"/>
      </rPr>
      <t xml:space="preserve">worksheet displays the output on a two by two matrix.
</t>
    </r>
  </si>
  <si>
    <r>
      <t xml:space="preserve">2. Complete the </t>
    </r>
    <r>
      <rPr>
        <b/>
        <sz val="10"/>
        <rFont val="Tahoma"/>
        <family val="2"/>
      </rPr>
      <t>Cover</t>
    </r>
    <r>
      <rPr>
        <sz val="10"/>
        <rFont val="Tahoma"/>
        <family val="2"/>
      </rPr>
      <t xml:space="preserve"> page with the </t>
    </r>
    <r>
      <rPr>
        <b/>
        <sz val="10"/>
        <rFont val="Tahoma"/>
        <family val="2"/>
      </rPr>
      <t>Segment or PMC</t>
    </r>
    <r>
      <rPr>
        <sz val="10"/>
        <rFont val="Tahoma"/>
        <family val="2"/>
      </rPr>
      <t xml:space="preserve"> of the analysis, </t>
    </r>
    <r>
      <rPr>
        <b/>
        <sz val="10"/>
        <rFont val="Tahoma"/>
        <family val="2"/>
      </rPr>
      <t>Description</t>
    </r>
    <r>
      <rPr>
        <sz val="10"/>
        <rFont val="Tahoma"/>
        <family val="2"/>
      </rPr>
      <t xml:space="preserve">, </t>
    </r>
    <r>
      <rPr>
        <b/>
        <sz val="10"/>
        <rFont val="Tahoma"/>
        <family val="2"/>
      </rPr>
      <t>Date, Breeder, Project Number and Manager</t>
    </r>
    <r>
      <rPr>
        <sz val="10"/>
        <rFont val="Tahoma"/>
        <family val="2"/>
      </rPr>
      <t xml:space="preserve">.  Select a file name and save the file.  Save the file regularly as you add data throughout this process.
3. Complete the </t>
    </r>
    <r>
      <rPr>
        <b/>
        <sz val="10"/>
        <rFont val="Tahoma"/>
        <family val="2"/>
      </rPr>
      <t>Product Profile Trait List</t>
    </r>
    <r>
      <rPr>
        <sz val="10"/>
        <rFont val="Tahoma"/>
        <family val="2"/>
      </rPr>
      <t xml:space="preserve"> with the relevant trait categories and trait description. Proceed to the </t>
    </r>
    <r>
      <rPr>
        <b/>
        <sz val="10"/>
        <rFont val="Tahoma"/>
        <family val="2"/>
      </rPr>
      <t>Profile Input</t>
    </r>
    <r>
      <rPr>
        <sz val="10"/>
        <rFont val="Tahoma"/>
        <family val="2"/>
      </rPr>
      <t xml:space="preserve"> worksheet. select the trait category to be analyzed (one by one).  
</t>
    </r>
  </si>
  <si>
    <t>9. The Conclusion sheet is optional but recommanded to keep track on the key decisions to be reviewed on a yearly basis to measure progress made.</t>
  </si>
  <si>
    <t>Variety benchmark</t>
  </si>
  <si>
    <t>Crop Yield</t>
  </si>
  <si>
    <t>Seed &amp; Plant</t>
  </si>
  <si>
    <t>Crop Handling</t>
  </si>
  <si>
    <t>Value Chain</t>
  </si>
  <si>
    <t xml:space="preserve">Market segment </t>
  </si>
  <si>
    <t>Country</t>
  </si>
  <si>
    <t>Region(s)</t>
  </si>
  <si>
    <t>Numbers of farmers</t>
  </si>
  <si>
    <t>Description of clients and market</t>
  </si>
  <si>
    <t>Crop use</t>
  </si>
  <si>
    <t>Agroecological zone</t>
  </si>
  <si>
    <t>Seed market size (000 kgs) - current</t>
  </si>
  <si>
    <t>Seed market size (000 kgs) - potential</t>
  </si>
  <si>
    <t>Area of tomatoes grown (000,ha)</t>
  </si>
  <si>
    <t xml:space="preserve">Seed value (USD 000) - current </t>
  </si>
  <si>
    <t xml:space="preserve">Seed value (USD 000) - potential </t>
  </si>
  <si>
    <t>Productivity - core requirement</t>
  </si>
  <si>
    <t>Marketable yield (kg/m2) = 100% reference variety</t>
  </si>
  <si>
    <t>Productivity target</t>
  </si>
  <si>
    <t>...+15% marketable yield vs. Reference variety</t>
  </si>
  <si>
    <t>Leaf coverage</t>
  </si>
  <si>
    <t>Visual assessment of shade provided by leeaves to fruits (1-9 scale)</t>
  </si>
  <si>
    <t>Vigour</t>
  </si>
  <si>
    <t>Strength of the plant (1-9 scale)</t>
  </si>
  <si>
    <t>Bottom setting</t>
  </si>
  <si>
    <t>Fruit set in first and second clusters (1-9 scale)</t>
  </si>
  <si>
    <t>Top setting</t>
  </si>
  <si>
    <t>Fruits set in last 2 clusters (1-9 scale)</t>
  </si>
  <si>
    <t>General setting</t>
  </si>
  <si>
    <t>Fruits set over the season (1-9 scale)</t>
  </si>
  <si>
    <t>Earliness (1)</t>
  </si>
  <si>
    <t>kg harvested fruits during first 2 weeks of production</t>
  </si>
  <si>
    <t>Earliness (2)</t>
  </si>
  <si>
    <t>Number of days from transplant to harvest of first cluster</t>
  </si>
  <si>
    <t>Concentration of production</t>
  </si>
  <si>
    <t>Number of days maturity of first and last cluster (1-9 scale)</t>
  </si>
  <si>
    <t>Internodes</t>
  </si>
  <si>
    <t>Total plant length when growth stops (1-9 with reference to a benchmark variety)</t>
  </si>
  <si>
    <t>Agrobacterium rhizogenes (Crazy root)</t>
  </si>
  <si>
    <t>Pseudomonas syringae pv. Tomato (Bacterial speck)</t>
  </si>
  <si>
    <t>Xanthomonas campestris pv. Vesicatoria (Bacterial leaf spot)</t>
  </si>
  <si>
    <t>Clavibacter michiganensis</t>
  </si>
  <si>
    <t>Ralstonia solanacearum (Bacterial wilt)</t>
  </si>
  <si>
    <t>Stolbur phytoplasm</t>
  </si>
  <si>
    <t>Botrytis cinerea (Grey mould)</t>
  </si>
  <si>
    <t xml:space="preserve">Leveillula taurica </t>
  </si>
  <si>
    <t>Oidium lycopersici</t>
  </si>
  <si>
    <t>Alternaria solani (Early blight)</t>
  </si>
  <si>
    <t>Stemphylium solani</t>
  </si>
  <si>
    <t>Phytophora infestans (Downy mildew)</t>
  </si>
  <si>
    <t>Stemphylium botryosum</t>
  </si>
  <si>
    <t>Stemphylium lycopersici</t>
  </si>
  <si>
    <t>Cladosporium fulvum</t>
  </si>
  <si>
    <t>Pyrenochaeta lycopersici (Corky root)</t>
  </si>
  <si>
    <t>Verticillium dahliae</t>
  </si>
  <si>
    <t>Fusarium oxysporum (Crown and root rot)</t>
  </si>
  <si>
    <t>Tomato chlorosis (TOC)</t>
  </si>
  <si>
    <t>Tomato mosaic virus (ToMV)</t>
  </si>
  <si>
    <t>Tomato yellow leaf curl virus (TYLCV)</t>
  </si>
  <si>
    <t>Tomato induced chlorosis  (TIC)</t>
  </si>
  <si>
    <t>Pepino mosaic virus (PepMV)</t>
  </si>
  <si>
    <t>Tomato spotted wilt virus (TSWV)</t>
  </si>
  <si>
    <t>Capsicum chlorosis virus (CaCV)</t>
  </si>
  <si>
    <t>Tomato apex necrosis (ToANV)</t>
  </si>
  <si>
    <t>Tomato torrado virus (ToTV)</t>
  </si>
  <si>
    <t>Meloidogyne arenaria</t>
  </si>
  <si>
    <t>Meloidogyne incognita</t>
  </si>
  <si>
    <t>Meloidogyne javanica</t>
  </si>
  <si>
    <t>Meloidogyne enterolibii</t>
  </si>
  <si>
    <t>Bemisia tabaci (white fly)</t>
  </si>
  <si>
    <t>Trialeurodes vaporarium (White fly)</t>
  </si>
  <si>
    <t>Frankliniella occidentalis (Thrips)</t>
  </si>
  <si>
    <t>Scirtothrips dorsalis (Scirtothrips)</t>
  </si>
  <si>
    <t>Myzus persocae, A. Gossypii (Aphids)</t>
  </si>
  <si>
    <t>Liriomyza trifolii (Leafminer)</t>
  </si>
  <si>
    <t>Tuta absoluta (Lepidoptera)</t>
  </si>
  <si>
    <t>Aculops lycopersici (Tomato russet mite)</t>
  </si>
  <si>
    <t>Hot setting</t>
  </si>
  <si>
    <t>Continuity of setting under high 24 hour average temperatures (above 30C)</t>
  </si>
  <si>
    <t>Cold setting</t>
  </si>
  <si>
    <t>Continuity of setting under low 24 hour average temperatures (below 15C)</t>
  </si>
  <si>
    <t>Blotching</t>
  </si>
  <si>
    <t>Risk occurs after harvest of highly loaded plants</t>
  </si>
  <si>
    <t xml:space="preserve">Blossom end rot </t>
  </si>
  <si>
    <t>Risk with weak root system under stress</t>
  </si>
  <si>
    <t>Hormone tolerance</t>
  </si>
  <si>
    <t>No deformation of fruits due to hormone usage</t>
  </si>
  <si>
    <t>Fruit cracking</t>
  </si>
  <si>
    <t>Reduces storability and quality rating</t>
  </si>
  <si>
    <t>Fruit micro cracking</t>
  </si>
  <si>
    <t>Reduces storability, presentation and decreases first quality supply</t>
  </si>
  <si>
    <t xml:space="preserve">Ring cracking </t>
  </si>
  <si>
    <t>Around calyx which reduces first quality supply</t>
  </si>
  <si>
    <t>Low setting quality and empty fruits with no seeds in vegetative conditions</t>
  </si>
  <si>
    <t>Puffiness</t>
  </si>
  <si>
    <t>Colour</t>
  </si>
  <si>
    <t>Tomato shape</t>
  </si>
  <si>
    <t>Brix</t>
  </si>
  <si>
    <t xml:space="preserve">Storage shelf-life </t>
  </si>
  <si>
    <t>Crop wastage during transport</t>
  </si>
  <si>
    <t>Lycopene content</t>
  </si>
  <si>
    <t>Acidity (pH)</t>
  </si>
  <si>
    <t xml:space="preserve">Flavour </t>
  </si>
  <si>
    <t>Aroma</t>
  </si>
  <si>
    <t>Firmness</t>
  </si>
  <si>
    <t>Texture</t>
  </si>
  <si>
    <t>Vitamin C</t>
  </si>
  <si>
    <t>Guidance notes for breeders</t>
  </si>
  <si>
    <t>This page should be completed with details of the internationally recognised descriptors for the  target crop for breeding-</t>
  </si>
  <si>
    <t xml:space="preserve">The rationale is to use the crop descriptors that are internationally recognised as the starting point to think about the characteristics of varieties currently used by farmers and potential desirable traits. </t>
  </si>
  <si>
    <t>Using the crop descriptor terminology will be helpful when communicating with other breeders and plant scientists about the traits and germplasm you are seeking.</t>
  </si>
  <si>
    <t>International crop descriptors (to be completed)</t>
  </si>
  <si>
    <t>?</t>
  </si>
  <si>
    <t>Area of crop grown (000,ha)</t>
  </si>
  <si>
    <t xml:space="preserve">This market segment name is used as the title on the PP graph </t>
  </si>
  <si>
    <t xml:space="preserve">Teaching example for trainers:   Ghana - Open field for fresh consumer market  </t>
  </si>
  <si>
    <t>Open field tomatoes</t>
  </si>
  <si>
    <t>Fresh market</t>
  </si>
  <si>
    <t>Ghana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</si>
</sst>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yyyy"/>
  </numFmts>
  <fonts count="53" x14ac:knownFonts="1">
    <font>
      <sz val="10"/>
      <name val="Arial"/>
    </font>
    <font>
      <sz val="11"/>
      <color theme="1"/>
      <name val="Calibri"/>
      <family val="2"/>
      <scheme val="minor"/>
    </font>
    <font>
      <b/>
      <sz val="10"/>
      <name val="Arial"/>
      <family val="2"/>
    </font>
    <font>
      <sz val="8"/>
      <name val="Arial"/>
      <family val="2"/>
    </font>
    <font>
      <sz val="10"/>
      <color indexed="8"/>
      <name val="Tahoma"/>
      <family val="2"/>
    </font>
    <font>
      <b/>
      <sz val="16"/>
      <color indexed="8"/>
      <name val="Tahoma"/>
      <family val="2"/>
    </font>
    <font>
      <sz val="11"/>
      <color indexed="8"/>
      <name val="Tahoma"/>
      <family val="2"/>
    </font>
    <font>
      <b/>
      <sz val="11"/>
      <color indexed="8"/>
      <name val="Tahoma"/>
      <family val="2"/>
    </font>
    <font>
      <b/>
      <sz val="10"/>
      <color indexed="8"/>
      <name val="Tahoma"/>
      <family val="2"/>
    </font>
    <font>
      <sz val="8"/>
      <color indexed="8"/>
      <name val="Tahoma"/>
      <family val="2"/>
    </font>
    <font>
      <sz val="11"/>
      <name val="Tahoma"/>
      <family val="2"/>
    </font>
    <font>
      <sz val="10"/>
      <name val="Tahoma"/>
      <family val="2"/>
    </font>
    <font>
      <b/>
      <sz val="10"/>
      <name val="Tahoma"/>
      <family val="2"/>
    </font>
    <font>
      <b/>
      <i/>
      <sz val="11"/>
      <name val="Tahoma"/>
      <family val="2"/>
    </font>
    <font>
      <b/>
      <i/>
      <sz val="11"/>
      <color indexed="8"/>
      <name val="Tahoma"/>
      <family val="2"/>
    </font>
    <font>
      <sz val="11"/>
      <name val="Arial"/>
      <family val="2"/>
    </font>
    <font>
      <b/>
      <i/>
      <sz val="10"/>
      <name val="Tahoma"/>
      <family val="2"/>
    </font>
    <font>
      <b/>
      <i/>
      <sz val="10"/>
      <color indexed="8"/>
      <name val="Tahoma"/>
      <family val="2"/>
    </font>
    <font>
      <sz val="10"/>
      <color indexed="43"/>
      <name val="Tahoma"/>
      <family val="2"/>
    </font>
    <font>
      <b/>
      <sz val="10"/>
      <color indexed="9"/>
      <name val="Tahoma"/>
      <family val="2"/>
    </font>
    <font>
      <b/>
      <sz val="14"/>
      <color indexed="9"/>
      <name val="Tahoma"/>
      <family val="2"/>
    </font>
    <font>
      <sz val="10"/>
      <name val="Arial"/>
      <family val="2"/>
    </font>
    <font>
      <b/>
      <sz val="10"/>
      <color rgb="FF000000"/>
      <name val="Arial"/>
      <family val="2"/>
    </font>
    <font>
      <b/>
      <sz val="12"/>
      <color indexed="16"/>
      <name val="Arial"/>
      <family val="2"/>
    </font>
    <font>
      <b/>
      <sz val="14"/>
      <name val="Tahoma"/>
      <family val="2"/>
    </font>
    <font>
      <u/>
      <sz val="10"/>
      <color theme="0"/>
      <name val="Tahoma"/>
      <family val="2"/>
    </font>
    <font>
      <b/>
      <sz val="18"/>
      <color indexed="8"/>
      <name val="Tahoma"/>
      <family val="2"/>
    </font>
    <font>
      <b/>
      <sz val="14"/>
      <color theme="0"/>
      <name val="Tahoma"/>
      <family val="2"/>
    </font>
    <font>
      <b/>
      <sz val="12"/>
      <color theme="0"/>
      <name val="Tahoma"/>
      <family val="2"/>
    </font>
    <font>
      <sz val="10"/>
      <color theme="0"/>
      <name val="Tahoma"/>
      <family val="2"/>
    </font>
    <font>
      <sz val="26"/>
      <color theme="5" tint="-0.499984740745262"/>
      <name val="Wingdings"/>
      <charset val="2"/>
    </font>
    <font>
      <sz val="25"/>
      <color theme="9" tint="-0.499984740745262"/>
      <name val="Wingdings 2"/>
      <family val="1"/>
      <charset val="2"/>
    </font>
    <font>
      <sz val="8"/>
      <name val="Cambria"/>
      <family val="1"/>
    </font>
    <font>
      <sz val="16"/>
      <color theme="3" tint="-0.499984740745262"/>
      <name val="Wingdings 2"/>
      <family val="1"/>
      <charset val="2"/>
    </font>
    <font>
      <sz val="18"/>
      <color theme="6" tint="-0.499984740745262"/>
      <name val="Wingdings 3"/>
      <family val="1"/>
      <charset val="2"/>
    </font>
    <font>
      <sz val="26"/>
      <color theme="4" tint="-0.24994659260841701"/>
      <name val="Wingdings 2"/>
      <family val="1"/>
      <charset val="2"/>
    </font>
    <font>
      <sz val="8"/>
      <name val="Tahoma"/>
      <family val="2"/>
    </font>
    <font>
      <b/>
      <sz val="8"/>
      <name val="Tahoma"/>
      <family val="2"/>
    </font>
    <font>
      <sz val="25"/>
      <color theme="0" tint="-0.499984740745262"/>
      <name val="Wingdings 2"/>
      <family val="1"/>
      <charset val="2"/>
    </font>
    <font>
      <sz val="10"/>
      <color theme="0"/>
      <name val="Arial"/>
      <family val="2"/>
    </font>
    <font>
      <b/>
      <sz val="12"/>
      <color indexed="9"/>
      <name val="Tahoma"/>
      <family val="2"/>
    </font>
    <font>
      <b/>
      <sz val="10"/>
      <color theme="4"/>
      <name val="Tahoma"/>
      <family val="2"/>
    </font>
    <font>
      <b/>
      <sz val="10"/>
      <color rgb="FF00B050"/>
      <name val="Tahoma"/>
      <family val="2"/>
    </font>
    <font>
      <sz val="9"/>
      <name val="Tahoma"/>
      <family val="2"/>
    </font>
    <font>
      <i/>
      <sz val="9"/>
      <name val="Tahoma"/>
      <family val="2"/>
    </font>
    <font>
      <i/>
      <sz val="8"/>
      <name val="Arial"/>
      <family val="2"/>
    </font>
    <font>
      <b/>
      <sz val="10"/>
      <color theme="0"/>
      <name val="Arial"/>
      <family val="2"/>
    </font>
    <font>
      <i/>
      <sz val="10"/>
      <name val="Arial"/>
      <family val="2"/>
    </font>
    <font>
      <b/>
      <sz val="11"/>
      <name val="Arial"/>
      <family val="2"/>
    </font>
    <font>
      <u/>
      <sz val="10"/>
      <color theme="10"/>
      <name val="Arial"/>
      <family val="2"/>
    </font>
    <font>
      <b/>
      <sz val="10"/>
      <color theme="0" tint="-0.499984740745262"/>
      <name val="Arial"/>
      <family val="2"/>
    </font>
    <font>
      <i/>
      <sz val="10"/>
      <color theme="0" tint="-0.499984740745262"/>
      <name val="Arial"/>
      <family val="2"/>
    </font>
    <font>
      <sz val="9"/>
      <color indexed="81"/>
      <name val="Tahoma"/>
      <family val="2"/>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indexed="9"/>
        <bgColor indexed="9"/>
      </patternFill>
    </fill>
    <fill>
      <patternFill patternType="mediumGray">
        <fgColor indexed="9"/>
        <bgColor indexed="13"/>
      </patternFill>
    </fill>
    <fill>
      <patternFill patternType="solid">
        <fgColor theme="0"/>
        <bgColor indexed="64"/>
      </patternFill>
    </fill>
    <fill>
      <patternFill patternType="mediumGray">
        <fgColor indexed="9"/>
        <bgColor theme="0"/>
      </patternFill>
    </fill>
    <fill>
      <patternFill patternType="solid">
        <fgColor rgb="FFFF000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0066"/>
        <bgColor indexed="64"/>
      </patternFill>
    </fill>
    <fill>
      <patternFill patternType="mediumGray">
        <fgColor indexed="9"/>
        <bgColor rgb="FFFFFF00"/>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mediumGray">
        <fgColor indexed="9"/>
        <bgColor theme="0" tint="-4.9989318521683403E-2"/>
      </patternFill>
    </fill>
    <fill>
      <patternFill patternType="solid">
        <fgColor rgb="FFFFFF99"/>
        <bgColor indexed="64"/>
      </patternFill>
    </fill>
    <fill>
      <patternFill patternType="solid">
        <fgColor rgb="FFFFCC9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0" fontId="49" fillId="0" borderId="0" applyNumberFormat="0" applyFill="0" applyBorder="0" applyAlignment="0" applyProtection="0"/>
  </cellStyleXfs>
  <cellXfs count="208">
    <xf numFmtId="0" fontId="0" fillId="0" borderId="0" xfId="0"/>
    <xf numFmtId="0" fontId="4" fillId="2" borderId="0" xfId="0" applyFont="1" applyFill="1"/>
    <xf numFmtId="0" fontId="4" fillId="3" borderId="0" xfId="0" applyFont="1" applyFill="1"/>
    <xf numFmtId="0" fontId="4" fillId="2" borderId="0" xfId="0" applyFont="1" applyFill="1" applyProtection="1"/>
    <xf numFmtId="0" fontId="4" fillId="3" borderId="0" xfId="0" applyFont="1" applyFill="1" applyProtection="1"/>
    <xf numFmtId="0" fontId="4" fillId="0" borderId="0" xfId="0" applyFont="1" applyFill="1" applyProtection="1"/>
    <xf numFmtId="0" fontId="5" fillId="2" borderId="0" xfId="0" applyFont="1" applyFill="1" applyProtection="1"/>
    <xf numFmtId="0" fontId="11" fillId="2" borderId="0" xfId="0" applyFont="1" applyFill="1" applyProtection="1">
      <protection locked="0"/>
    </xf>
    <xf numFmtId="0" fontId="11" fillId="2" borderId="0" xfId="0" applyFont="1" applyFill="1" applyProtection="1"/>
    <xf numFmtId="0" fontId="11" fillId="0" borderId="0" xfId="0" applyFont="1" applyFill="1" applyProtection="1"/>
    <xf numFmtId="0" fontId="11" fillId="2" borderId="0" xfId="0" applyFont="1" applyFill="1"/>
    <xf numFmtId="0" fontId="12" fillId="0" borderId="0" xfId="0" applyFont="1" applyAlignment="1" applyProtection="1">
      <alignment wrapText="1"/>
    </xf>
    <xf numFmtId="0" fontId="12" fillId="0" borderId="0" xfId="0" applyFont="1" applyFill="1" applyAlignment="1" applyProtection="1">
      <alignment wrapText="1"/>
    </xf>
    <xf numFmtId="0" fontId="11" fillId="0" borderId="0" xfId="0" applyFont="1" applyAlignment="1" applyProtection="1">
      <alignment wrapText="1"/>
    </xf>
    <xf numFmtId="0" fontId="11" fillId="0" borderId="0" xfId="0" applyFont="1" applyFill="1" applyAlignment="1" applyProtection="1">
      <alignment wrapText="1"/>
    </xf>
    <xf numFmtId="0" fontId="5" fillId="0" borderId="0" xfId="0" applyFont="1" applyFill="1" applyProtection="1"/>
    <xf numFmtId="0" fontId="12" fillId="0" borderId="0" xfId="0" applyFont="1" applyAlignment="1" applyProtection="1">
      <alignment horizontal="left" vertical="top" wrapText="1"/>
    </xf>
    <xf numFmtId="0" fontId="11" fillId="2" borderId="0" xfId="0" applyFont="1" applyFill="1" applyAlignment="1" applyProtection="1">
      <alignment horizontal="left"/>
    </xf>
    <xf numFmtId="0" fontId="4" fillId="2" borderId="0" xfId="0" applyFont="1" applyFill="1" applyAlignment="1" applyProtection="1">
      <alignment horizontal="left"/>
    </xf>
    <xf numFmtId="0" fontId="4" fillId="3" borderId="0" xfId="0" applyFont="1" applyFill="1" applyAlignment="1" applyProtection="1">
      <alignment horizontal="left"/>
    </xf>
    <xf numFmtId="0" fontId="4" fillId="0" borderId="0" xfId="0" applyFont="1" applyFill="1" applyAlignment="1" applyProtection="1">
      <alignment horizontal="left"/>
    </xf>
    <xf numFmtId="0" fontId="5" fillId="2" borderId="0" xfId="0" applyFont="1" applyFill="1" applyAlignment="1" applyProtection="1">
      <alignment horizontal="left"/>
    </xf>
    <xf numFmtId="0" fontId="13" fillId="0" borderId="0" xfId="0" applyFont="1" applyAlignment="1" applyProtection="1">
      <alignment vertical="center" wrapText="1"/>
    </xf>
    <xf numFmtId="0" fontId="14" fillId="2" borderId="0" xfId="0" applyFont="1" applyFill="1" applyAlignment="1" applyProtection="1">
      <alignment horizontal="left" vertical="center" indent="1"/>
    </xf>
    <xf numFmtId="0" fontId="7" fillId="2" borderId="0" xfId="0" applyFont="1" applyFill="1" applyAlignment="1" applyProtection="1">
      <alignment horizontal="left" vertical="center"/>
    </xf>
    <xf numFmtId="0" fontId="14" fillId="2" borderId="0" xfId="0" applyFont="1" applyFill="1" applyAlignment="1" applyProtection="1">
      <alignment vertical="center"/>
    </xf>
    <xf numFmtId="0" fontId="13" fillId="0" borderId="0" xfId="0" applyFont="1" applyFill="1" applyAlignment="1" applyProtection="1">
      <alignment vertical="center" wrapText="1"/>
    </xf>
    <xf numFmtId="0" fontId="7" fillId="2" borderId="0" xfId="0" applyFont="1" applyFill="1" applyBorder="1" applyAlignment="1" applyProtection="1">
      <alignment horizontal="left" vertical="center"/>
    </xf>
    <xf numFmtId="0" fontId="13"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7"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protection locked="0"/>
    </xf>
    <xf numFmtId="0" fontId="16" fillId="2" borderId="0" xfId="0" applyFont="1" applyFill="1" applyBorder="1" applyAlignment="1" applyProtection="1">
      <alignment vertical="center" wrapText="1"/>
    </xf>
    <xf numFmtId="0" fontId="17" fillId="2" borderId="0" xfId="0" applyFont="1" applyFill="1" applyBorder="1" applyAlignment="1" applyProtection="1">
      <alignment vertical="center"/>
    </xf>
    <xf numFmtId="0" fontId="8" fillId="2" borderId="0" xfId="0" applyFont="1" applyFill="1" applyBorder="1" applyAlignment="1" applyProtection="1">
      <alignment horizontal="left" vertical="center"/>
    </xf>
    <xf numFmtId="0" fontId="10" fillId="5" borderId="0" xfId="0" applyFont="1" applyFill="1" applyBorder="1" applyAlignment="1" applyProtection="1">
      <alignment horizontal="center" vertical="center" wrapText="1"/>
      <protection locked="0"/>
    </xf>
    <xf numFmtId="0" fontId="10" fillId="6" borderId="2"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wrapText="1"/>
      <protection locked="0"/>
    </xf>
    <xf numFmtId="0" fontId="11" fillId="0" borderId="0" xfId="0" applyFont="1" applyAlignment="1" applyProtection="1"/>
    <xf numFmtId="0" fontId="11" fillId="0" borderId="0" xfId="0" applyFont="1" applyAlignment="1" applyProtection="1">
      <alignment horizontal="left" wrapText="1"/>
    </xf>
    <xf numFmtId="0" fontId="18" fillId="2" borderId="0" xfId="0" applyFont="1" applyFill="1" applyProtection="1">
      <protection locked="0"/>
    </xf>
    <xf numFmtId="0" fontId="12" fillId="2" borderId="0" xfId="0" applyFont="1" applyFill="1" applyAlignment="1" applyProtection="1">
      <alignment wrapText="1"/>
    </xf>
    <xf numFmtId="0" fontId="11" fillId="2" borderId="0" xfId="0" applyFont="1" applyFill="1" applyAlignment="1" applyProtection="1">
      <alignment wrapText="1"/>
    </xf>
    <xf numFmtId="0" fontId="10" fillId="6" borderId="2" xfId="0" applyFont="1" applyFill="1" applyBorder="1" applyAlignment="1" applyProtection="1">
      <alignment horizontal="left" vertical="center" wrapText="1"/>
      <protection locked="0"/>
    </xf>
    <xf numFmtId="164" fontId="10" fillId="6" borderId="1" xfId="0" applyNumberFormat="1" applyFont="1" applyFill="1" applyBorder="1" applyAlignment="1" applyProtection="1">
      <alignment horizontal="left" vertical="top" wrapText="1" indent="1"/>
      <protection locked="0"/>
    </xf>
    <xf numFmtId="0" fontId="4" fillId="2" borderId="0" xfId="0" applyFont="1" applyFill="1" applyProtection="1">
      <protection locked="0"/>
    </xf>
    <xf numFmtId="0" fontId="4" fillId="0" borderId="0" xfId="0" applyFont="1" applyFill="1" applyProtection="1">
      <protection locked="0"/>
    </xf>
    <xf numFmtId="0" fontId="4" fillId="3" borderId="0" xfId="0" applyFont="1" applyFill="1" applyProtection="1">
      <protection locked="0"/>
    </xf>
    <xf numFmtId="0" fontId="5" fillId="2" borderId="0" xfId="0" applyFont="1" applyFill="1" applyProtection="1">
      <protection locked="0"/>
    </xf>
    <xf numFmtId="0" fontId="6" fillId="2" borderId="0" xfId="0" applyFont="1" applyFill="1" applyProtection="1">
      <protection locked="0"/>
    </xf>
    <xf numFmtId="0" fontId="7" fillId="2" borderId="0" xfId="0" applyFont="1" applyFill="1" applyProtection="1">
      <protection locked="0"/>
    </xf>
    <xf numFmtId="0" fontId="10" fillId="2" borderId="0" xfId="0" applyFont="1" applyFill="1" applyProtection="1">
      <protection locked="0"/>
    </xf>
    <xf numFmtId="0" fontId="8" fillId="2" borderId="0" xfId="0" applyFont="1" applyFill="1" applyProtection="1">
      <protection locked="0"/>
    </xf>
    <xf numFmtId="0" fontId="9" fillId="2" borderId="0" xfId="0" applyFont="1" applyFill="1" applyProtection="1">
      <protection hidden="1"/>
    </xf>
    <xf numFmtId="0" fontId="9" fillId="2" borderId="0" xfId="0" applyFont="1" applyFill="1" applyAlignment="1" applyProtection="1">
      <alignment horizontal="right"/>
      <protection hidden="1"/>
    </xf>
    <xf numFmtId="165" fontId="9" fillId="2" borderId="0" xfId="0" applyNumberFormat="1" applyFont="1" applyFill="1" applyAlignment="1" applyProtection="1">
      <alignment horizontal="left"/>
      <protection hidden="1"/>
    </xf>
    <xf numFmtId="0" fontId="7" fillId="2" borderId="0" xfId="0" applyFont="1" applyFill="1" applyAlignment="1" applyProtection="1">
      <alignment horizontal="right"/>
      <protection locked="0"/>
    </xf>
    <xf numFmtId="0" fontId="10" fillId="6" borderId="1" xfId="0" applyNumberFormat="1" applyFont="1" applyFill="1" applyBorder="1" applyAlignment="1" applyProtection="1">
      <alignment horizontal="left" vertical="top" wrapText="1" indent="1"/>
      <protection locked="0"/>
    </xf>
    <xf numFmtId="0" fontId="10" fillId="8" borderId="0" xfId="0" applyFont="1" applyFill="1" applyBorder="1" applyAlignment="1" applyProtection="1">
      <alignment horizontal="left" vertical="center" wrapText="1" indent="2"/>
      <protection locked="0"/>
    </xf>
    <xf numFmtId="0" fontId="10" fillId="8" borderId="0" xfId="0" applyFont="1" applyFill="1" applyBorder="1" applyAlignment="1" applyProtection="1">
      <alignment horizontal="center" vertical="center" wrapText="1"/>
      <protection locked="0"/>
    </xf>
    <xf numFmtId="0" fontId="10" fillId="8" borderId="0" xfId="0" applyFont="1" applyFill="1" applyBorder="1" applyAlignment="1" applyProtection="1">
      <alignment horizontal="left" vertical="center" wrapText="1"/>
      <protection locked="0"/>
    </xf>
    <xf numFmtId="1" fontId="10" fillId="6" borderId="4" xfId="0" applyNumberFormat="1" applyFont="1" applyFill="1" applyBorder="1" applyAlignment="1" applyProtection="1">
      <alignment horizontal="center" vertical="center" wrapText="1"/>
      <protection locked="0"/>
    </xf>
    <xf numFmtId="1" fontId="10" fillId="6" borderId="2" xfId="0" applyNumberFormat="1" applyFont="1" applyFill="1" applyBorder="1" applyAlignment="1" applyProtection="1">
      <alignment horizontal="center" vertical="center" wrapText="1"/>
      <protection locked="0"/>
    </xf>
    <xf numFmtId="0" fontId="11" fillId="0" borderId="0" xfId="0" applyFont="1" applyFill="1" applyAlignment="1" applyProtection="1">
      <alignment vertical="center"/>
      <protection locked="0"/>
    </xf>
    <xf numFmtId="0" fontId="18" fillId="0" borderId="0" xfId="0" applyFont="1" applyFill="1" applyAlignment="1" applyProtection="1">
      <alignment vertical="center"/>
      <protection locked="0"/>
    </xf>
    <xf numFmtId="0" fontId="11" fillId="0" borderId="13" xfId="0" applyFont="1" applyFill="1" applyBorder="1" applyAlignment="1" applyProtection="1">
      <alignment horizontal="center" vertical="center" wrapText="1"/>
      <protection locked="0"/>
    </xf>
    <xf numFmtId="3" fontId="19" fillId="0" borderId="0" xfId="0" applyNumberFormat="1" applyFont="1" applyFill="1" applyBorder="1" applyAlignment="1" applyProtection="1">
      <alignment vertical="center" wrapText="1"/>
      <protection locked="0"/>
    </xf>
    <xf numFmtId="0" fontId="11" fillId="0" borderId="0" xfId="0" applyFont="1" applyAlignment="1" applyProtection="1">
      <alignment vertical="center"/>
      <protection locked="0"/>
    </xf>
    <xf numFmtId="0" fontId="11" fillId="0" borderId="0" xfId="0" applyFont="1" applyFill="1" applyAlignment="1" applyProtection="1">
      <alignment horizontal="center" vertical="center"/>
      <protection locked="0"/>
    </xf>
    <xf numFmtId="0" fontId="12" fillId="0" borderId="0" xfId="0" applyFont="1" applyAlignment="1" applyProtection="1">
      <alignment vertical="center"/>
      <protection locked="0"/>
    </xf>
    <xf numFmtId="0" fontId="11" fillId="7" borderId="0" xfId="0" applyFont="1" applyFill="1" applyBorder="1" applyAlignment="1" applyProtection="1">
      <alignment horizontal="center" vertical="center"/>
      <protection locked="0"/>
    </xf>
    <xf numFmtId="0" fontId="11" fillId="7" borderId="0" xfId="0" applyFont="1" applyFill="1" applyBorder="1" applyAlignment="1" applyProtection="1">
      <alignment vertical="center"/>
      <protection locked="0"/>
    </xf>
    <xf numFmtId="0" fontId="11" fillId="0" borderId="0" xfId="0" applyFont="1" applyAlignment="1" applyProtection="1">
      <alignment vertical="center" wrapText="1"/>
      <protection locked="0"/>
    </xf>
    <xf numFmtId="0" fontId="25" fillId="7" borderId="0" xfId="0" applyFont="1" applyFill="1" applyAlignment="1" applyProtection="1">
      <alignment horizontal="centerContinuous" vertical="center" wrapText="1"/>
      <protection locked="0"/>
    </xf>
    <xf numFmtId="0" fontId="0" fillId="0" borderId="0" xfId="0" applyProtection="1">
      <protection locked="0"/>
    </xf>
    <xf numFmtId="0" fontId="29" fillId="0" borderId="0" xfId="0" applyFont="1" applyAlignment="1" applyProtection="1">
      <alignment vertical="center" wrapText="1"/>
      <protection locked="0"/>
    </xf>
    <xf numFmtId="0" fontId="29" fillId="0" borderId="0" xfId="0" applyFont="1" applyFill="1" applyAlignment="1" applyProtection="1">
      <alignment vertical="center"/>
      <protection locked="0"/>
    </xf>
    <xf numFmtId="0" fontId="26" fillId="2" borderId="0" xfId="0" applyFont="1" applyFill="1" applyProtection="1">
      <protection hidden="1"/>
    </xf>
    <xf numFmtId="0" fontId="5" fillId="0" borderId="0" xfId="0" applyFont="1" applyFill="1" applyAlignment="1" applyProtection="1">
      <protection locked="0"/>
    </xf>
    <xf numFmtId="0" fontId="21" fillId="0" borderId="0" xfId="0" applyFont="1" applyProtection="1">
      <protection locked="0"/>
    </xf>
    <xf numFmtId="3" fontId="2" fillId="0" borderId="0" xfId="0" applyNumberFormat="1" applyFont="1" applyProtection="1">
      <protection locked="0"/>
    </xf>
    <xf numFmtId="3" fontId="2" fillId="0" borderId="0" xfId="0" applyNumberFormat="1" applyFont="1" applyAlignment="1" applyProtection="1">
      <alignment horizontal="left"/>
      <protection locked="0"/>
    </xf>
    <xf numFmtId="0" fontId="4" fillId="7" borderId="0" xfId="0" applyFont="1" applyFill="1" applyProtection="1">
      <protection locked="0"/>
    </xf>
    <xf numFmtId="0" fontId="32" fillId="0" borderId="0" xfId="0" applyFont="1" applyProtection="1">
      <protection locked="0"/>
    </xf>
    <xf numFmtId="0" fontId="0" fillId="0" borderId="0" xfId="0" applyProtection="1">
      <protection hidden="1"/>
    </xf>
    <xf numFmtId="0" fontId="0" fillId="10" borderId="0" xfId="0" applyFill="1" applyProtection="1">
      <protection locked="0"/>
    </xf>
    <xf numFmtId="0" fontId="0" fillId="7" borderId="0" xfId="0" applyFill="1" applyProtection="1">
      <protection locked="0"/>
    </xf>
    <xf numFmtId="0" fontId="37" fillId="7" borderId="0" xfId="0" applyFont="1" applyFill="1" applyAlignment="1" applyProtection="1">
      <alignment horizontal="left" vertical="center"/>
      <protection locked="0"/>
    </xf>
    <xf numFmtId="0" fontId="36" fillId="7" borderId="0" xfId="0" applyFont="1" applyFill="1" applyAlignment="1" applyProtection="1">
      <protection locked="0"/>
    </xf>
    <xf numFmtId="0" fontId="20" fillId="4" borderId="2" xfId="0" applyFont="1" applyFill="1" applyBorder="1" applyAlignment="1" applyProtection="1">
      <alignment horizontal="center" vertical="center" wrapText="1"/>
      <protection hidden="1"/>
    </xf>
    <xf numFmtId="0" fontId="24" fillId="0" borderId="0" xfId="0" applyFont="1" applyBorder="1" applyAlignment="1" applyProtection="1">
      <alignment horizontal="left" vertical="center" wrapText="1"/>
      <protection hidden="1"/>
    </xf>
    <xf numFmtId="0" fontId="24" fillId="0" borderId="16" xfId="0" applyFont="1" applyBorder="1" applyAlignment="1" applyProtection="1">
      <alignment horizontal="center" vertical="center" wrapText="1"/>
      <protection hidden="1"/>
    </xf>
    <xf numFmtId="0" fontId="29" fillId="0" borderId="0" xfId="0" applyFont="1" applyAlignment="1" applyProtection="1">
      <alignment vertical="center"/>
      <protection locked="0"/>
    </xf>
    <xf numFmtId="0" fontId="33" fillId="0" borderId="0" xfId="0" applyFont="1" applyAlignment="1" applyProtection="1">
      <alignment horizontal="center" vertical="center"/>
      <protection hidden="1"/>
    </xf>
    <xf numFmtId="0" fontId="35"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0" fillId="0" borderId="0" xfId="0" applyFont="1" applyAlignment="1" applyProtection="1">
      <alignment horizontal="center" vertical="center"/>
      <protection hidden="1"/>
    </xf>
    <xf numFmtId="0" fontId="31"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37" fillId="10" borderId="0" xfId="0" applyFont="1" applyFill="1" applyAlignment="1" applyProtection="1">
      <alignment horizontal="left" vertical="center"/>
      <protection hidden="1"/>
    </xf>
    <xf numFmtId="0" fontId="36" fillId="10" borderId="0" xfId="0" applyFont="1" applyFill="1" applyAlignment="1" applyProtection="1">
      <protection hidden="1"/>
    </xf>
    <xf numFmtId="0" fontId="39" fillId="0" borderId="0" xfId="0" applyFont="1" applyProtection="1">
      <protection locked="0"/>
    </xf>
    <xf numFmtId="0" fontId="39" fillId="0" borderId="0" xfId="0" applyFont="1" applyProtection="1">
      <protection hidden="1"/>
    </xf>
    <xf numFmtId="0" fontId="39" fillId="0" borderId="0" xfId="0" applyFont="1" applyAlignment="1" applyProtection="1">
      <alignment horizontal="center"/>
      <protection hidden="1"/>
    </xf>
    <xf numFmtId="0" fontId="39" fillId="0" borderId="0" xfId="0" quotePrefix="1" applyFont="1" applyProtection="1">
      <protection locked="0"/>
    </xf>
    <xf numFmtId="0" fontId="11" fillId="0" borderId="0" xfId="0" applyFont="1" applyFill="1" applyAlignment="1" applyProtection="1">
      <alignment horizontal="left" vertical="center" indent="1"/>
      <protection hidden="1"/>
    </xf>
    <xf numFmtId="0" fontId="11" fillId="0" borderId="0" xfId="0" applyFont="1" applyFill="1" applyAlignment="1" applyProtection="1">
      <alignment vertical="center"/>
      <protection hidden="1"/>
    </xf>
    <xf numFmtId="0" fontId="32" fillId="0" borderId="0" xfId="0" applyFont="1" applyFill="1" applyProtection="1">
      <protection locked="0"/>
    </xf>
    <xf numFmtId="0" fontId="12" fillId="0" borderId="0" xfId="0" applyFont="1" applyFill="1" applyAlignment="1" applyProtection="1">
      <alignment horizontal="center" vertical="center"/>
      <protection hidden="1"/>
    </xf>
    <xf numFmtId="0" fontId="12" fillId="0" borderId="0" xfId="0" applyFont="1" applyFill="1" applyAlignment="1" applyProtection="1">
      <alignment vertical="center"/>
      <protection hidden="1"/>
    </xf>
    <xf numFmtId="0" fontId="0" fillId="0" borderId="0" xfId="0" applyFill="1" applyProtection="1">
      <protection locked="0"/>
    </xf>
    <xf numFmtId="0" fontId="40" fillId="4" borderId="3" xfId="0" applyFont="1" applyFill="1" applyBorder="1" applyAlignment="1" applyProtection="1">
      <alignment horizontal="center" vertical="center" wrapText="1"/>
      <protection hidden="1"/>
    </xf>
    <xf numFmtId="0" fontId="40" fillId="4" borderId="2" xfId="0" applyFont="1" applyFill="1" applyBorder="1" applyAlignment="1" applyProtection="1">
      <alignment horizontal="center" vertical="center" wrapText="1"/>
      <protection hidden="1"/>
    </xf>
    <xf numFmtId="0" fontId="45" fillId="11" borderId="0" xfId="0" applyFont="1" applyFill="1" applyProtection="1">
      <protection locked="0"/>
    </xf>
    <xf numFmtId="0" fontId="21" fillId="0" borderId="0" xfId="0" applyFont="1"/>
    <xf numFmtId="0" fontId="0" fillId="0" borderId="0" xfId="0" applyAlignment="1">
      <alignment vertical="center"/>
    </xf>
    <xf numFmtId="0" fontId="0" fillId="0" borderId="0" xfId="0" applyAlignment="1">
      <alignment vertical="center" wrapText="1"/>
    </xf>
    <xf numFmtId="0" fontId="47" fillId="0" borderId="0" xfId="0" applyFont="1"/>
    <xf numFmtId="0" fontId="46" fillId="12" borderId="14" xfId="0" applyFont="1" applyFill="1" applyBorder="1" applyAlignment="1" applyProtection="1">
      <alignment horizontal="center" vertical="center" wrapText="1"/>
      <protection locked="0"/>
    </xf>
    <xf numFmtId="0" fontId="46" fillId="12" borderId="14" xfId="0" applyFont="1" applyFill="1" applyBorder="1" applyAlignment="1" applyProtection="1">
      <alignment horizontal="center" vertical="center" wrapText="1"/>
      <protection hidden="1"/>
    </xf>
    <xf numFmtId="0" fontId="21" fillId="0" borderId="1" xfId="0" applyFont="1" applyBorder="1" applyAlignment="1">
      <alignment vertical="center"/>
    </xf>
    <xf numFmtId="0" fontId="21" fillId="0" borderId="1" xfId="0" applyNumberFormat="1" applyFont="1" applyBorder="1" applyAlignment="1">
      <alignment vertical="center" wrapText="1"/>
    </xf>
    <xf numFmtId="0" fontId="2" fillId="0" borderId="0" xfId="0" applyFont="1" applyAlignment="1">
      <alignment vertical="center"/>
    </xf>
    <xf numFmtId="0" fontId="2" fillId="14" borderId="1" xfId="0" applyFont="1" applyFill="1" applyBorder="1" applyAlignment="1" applyProtection="1">
      <alignment wrapText="1"/>
      <protection hidden="1"/>
    </xf>
    <xf numFmtId="0" fontId="21" fillId="0" borderId="0" xfId="0" applyFont="1" applyFill="1" applyBorder="1"/>
    <xf numFmtId="0" fontId="0" fillId="16" borderId="17" xfId="0" applyFill="1" applyBorder="1"/>
    <xf numFmtId="0" fontId="0" fillId="16" borderId="1" xfId="0" applyFill="1" applyBorder="1"/>
    <xf numFmtId="0" fontId="27" fillId="15" borderId="0" xfId="0" applyFont="1" applyFill="1" applyAlignment="1" applyProtection="1">
      <alignment horizontal="center" vertical="center" wrapText="1"/>
      <protection locked="0"/>
    </xf>
    <xf numFmtId="0" fontId="2" fillId="14" borderId="1" xfId="0" applyFont="1" applyFill="1" applyBorder="1" applyAlignment="1" applyProtection="1">
      <alignment vertical="center"/>
    </xf>
    <xf numFmtId="0" fontId="2" fillId="14" borderId="18" xfId="0" applyFont="1" applyFill="1" applyBorder="1" applyAlignment="1" applyProtection="1">
      <alignment vertical="center"/>
    </xf>
    <xf numFmtId="0" fontId="2" fillId="14" borderId="19" xfId="0" applyFont="1" applyFill="1" applyBorder="1" applyAlignment="1" applyProtection="1">
      <alignment horizontal="left" vertical="center"/>
    </xf>
    <xf numFmtId="0" fontId="21" fillId="0" borderId="17"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Protection="1">
      <protection locked="0"/>
    </xf>
    <xf numFmtId="0" fontId="50" fillId="0" borderId="0" xfId="0" applyFont="1" applyAlignment="1">
      <alignment vertical="center"/>
    </xf>
    <xf numFmtId="0" fontId="51" fillId="14" borderId="1" xfId="0" applyFont="1" applyFill="1" applyBorder="1" applyAlignment="1" applyProtection="1">
      <alignment vertical="center"/>
    </xf>
    <xf numFmtId="0" fontId="51" fillId="14" borderId="21" xfId="0" applyFont="1" applyFill="1" applyBorder="1" applyAlignment="1" applyProtection="1">
      <alignment vertical="center"/>
    </xf>
    <xf numFmtId="0" fontId="51" fillId="14" borderId="22" xfId="0" applyFont="1" applyFill="1" applyBorder="1" applyAlignment="1" applyProtection="1">
      <alignment horizontal="left" vertical="center"/>
    </xf>
    <xf numFmtId="0" fontId="51" fillId="14" borderId="1" xfId="0" applyFont="1" applyFill="1" applyBorder="1" applyAlignment="1" applyProtection="1">
      <alignment wrapText="1"/>
      <protection hidden="1"/>
    </xf>
    <xf numFmtId="0" fontId="11" fillId="2" borderId="0" xfId="0" applyFont="1" applyFill="1" applyAlignment="1" applyProtection="1">
      <alignment horizontal="left" vertical="top" wrapText="1"/>
    </xf>
    <xf numFmtId="0" fontId="10" fillId="16" borderId="2" xfId="0" applyFont="1" applyFill="1" applyBorder="1" applyAlignment="1" applyProtection="1">
      <alignment horizontal="left" vertical="center" wrapText="1" indent="1"/>
      <protection hidden="1"/>
    </xf>
    <xf numFmtId="0" fontId="12" fillId="7" borderId="0" xfId="0" applyFont="1" applyFill="1" applyBorder="1" applyAlignment="1" applyProtection="1">
      <alignment horizontal="center" vertical="center"/>
      <protection locked="0"/>
    </xf>
    <xf numFmtId="0" fontId="24" fillId="13" borderId="3" xfId="0" applyFont="1" applyFill="1" applyBorder="1" applyAlignment="1" applyProtection="1">
      <alignment horizontal="center" vertical="center" wrapText="1"/>
      <protection hidden="1"/>
    </xf>
    <xf numFmtId="0" fontId="10" fillId="17" borderId="2" xfId="0" applyFont="1" applyFill="1" applyBorder="1" applyAlignment="1" applyProtection="1">
      <alignment horizontal="left" vertical="center" wrapText="1" indent="1"/>
      <protection hidden="1"/>
    </xf>
    <xf numFmtId="0" fontId="11" fillId="7" borderId="0" xfId="0" applyFont="1" applyFill="1" applyAlignment="1" applyProtection="1">
      <alignment horizontal="left" vertical="center" indent="1"/>
      <protection hidden="1"/>
    </xf>
    <xf numFmtId="0" fontId="11" fillId="7" borderId="0" xfId="0" applyFont="1" applyFill="1" applyAlignment="1" applyProtection="1">
      <alignment horizontal="right" vertical="center"/>
      <protection hidden="1"/>
    </xf>
    <xf numFmtId="0" fontId="11" fillId="0" borderId="0" xfId="0" applyFont="1" applyFill="1" applyAlignment="1" applyProtection="1">
      <alignment horizontal="right" vertical="center"/>
      <protection hidden="1"/>
    </xf>
    <xf numFmtId="0" fontId="11" fillId="0" borderId="0" xfId="0" applyFont="1" applyAlignment="1" applyProtection="1">
      <alignment horizontal="right" vertical="center"/>
      <protection hidden="1"/>
    </xf>
    <xf numFmtId="0" fontId="11" fillId="7" borderId="0" xfId="0" applyFont="1" applyFill="1" applyAlignment="1" applyProtection="1">
      <alignment vertical="center"/>
      <protection hidden="1"/>
    </xf>
    <xf numFmtId="0" fontId="21" fillId="0" borderId="0" xfId="0" applyFont="1" applyAlignment="1">
      <alignment wrapText="1"/>
    </xf>
    <xf numFmtId="0" fontId="2" fillId="0" borderId="0" xfId="0" applyFont="1"/>
    <xf numFmtId="0" fontId="15" fillId="0" borderId="0" xfId="0" applyFont="1"/>
    <xf numFmtId="0" fontId="7" fillId="2" borderId="0" xfId="0" applyFont="1" applyFill="1" applyAlignment="1" applyProtection="1">
      <alignment horizontal="right"/>
      <protection locked="0"/>
    </xf>
    <xf numFmtId="0" fontId="0" fillId="18" borderId="19" xfId="0" applyFill="1" applyBorder="1"/>
    <xf numFmtId="0" fontId="48" fillId="18" borderId="18" xfId="0" applyFont="1" applyFill="1" applyBorder="1"/>
    <xf numFmtId="0" fontId="21" fillId="19" borderId="24" xfId="0" applyFont="1" applyFill="1" applyBorder="1" applyAlignment="1">
      <alignment horizontal="center"/>
    </xf>
    <xf numFmtId="0" fontId="21" fillId="19" borderId="25" xfId="0" applyFont="1" applyFill="1" applyBorder="1" applyAlignment="1">
      <alignment horizontal="center"/>
    </xf>
    <xf numFmtId="0" fontId="21" fillId="19" borderId="17" xfId="0" applyFont="1" applyFill="1" applyBorder="1" applyAlignment="1">
      <alignment horizontal="center"/>
    </xf>
    <xf numFmtId="0" fontId="21" fillId="0" borderId="26" xfId="0" applyFont="1" applyBorder="1"/>
    <xf numFmtId="0" fontId="21" fillId="0" borderId="27" xfId="0" applyFont="1" applyBorder="1"/>
    <xf numFmtId="0" fontId="0" fillId="0" borderId="27" xfId="0" applyBorder="1"/>
    <xf numFmtId="0" fontId="0" fillId="0" borderId="28" xfId="0" applyBorder="1"/>
    <xf numFmtId="0" fontId="21" fillId="0" borderId="29" xfId="0" applyFont="1" applyBorder="1"/>
    <xf numFmtId="0" fontId="21" fillId="0" borderId="0" xfId="0" applyFont="1" applyBorder="1"/>
    <xf numFmtId="0" fontId="0" fillId="0" borderId="0" xfId="0" applyBorder="1"/>
    <xf numFmtId="0" fontId="0" fillId="0" borderId="30" xfId="0" applyBorder="1"/>
    <xf numFmtId="0" fontId="0" fillId="0" borderId="29" xfId="0" applyBorder="1"/>
    <xf numFmtId="0" fontId="0" fillId="0" borderId="21" xfId="0" applyBorder="1"/>
    <xf numFmtId="0" fontId="0" fillId="0" borderId="20" xfId="0" applyBorder="1"/>
    <xf numFmtId="0" fontId="0" fillId="0" borderId="22" xfId="0" applyBorder="1"/>
    <xf numFmtId="0" fontId="7" fillId="2" borderId="0" xfId="0" applyFont="1" applyFill="1" applyAlignment="1" applyProtection="1">
      <alignment horizontal="right"/>
      <protection locked="0"/>
    </xf>
    <xf numFmtId="0" fontId="10" fillId="6" borderId="4" xfId="0" applyFont="1" applyFill="1" applyBorder="1" applyAlignment="1" applyProtection="1">
      <alignment horizontal="left" vertical="top" wrapText="1" indent="1"/>
      <protection locked="0"/>
    </xf>
    <xf numFmtId="0" fontId="15" fillId="0" borderId="11" xfId="0" applyFont="1" applyBorder="1" applyAlignment="1" applyProtection="1">
      <alignment horizontal="left" vertical="top" wrapText="1" indent="1"/>
      <protection locked="0"/>
    </xf>
    <xf numFmtId="0" fontId="15" fillId="0" borderId="12" xfId="0" applyFont="1" applyBorder="1" applyAlignment="1" applyProtection="1">
      <alignment horizontal="left" vertical="top" wrapText="1" indent="1"/>
      <protection locked="0"/>
    </xf>
    <xf numFmtId="0" fontId="10"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protection locked="0"/>
    </xf>
    <xf numFmtId="0" fontId="6" fillId="2" borderId="0" xfId="0" applyFont="1" applyFill="1" applyAlignment="1" applyProtection="1">
      <alignment horizontal="left"/>
      <protection locked="0"/>
    </xf>
    <xf numFmtId="0" fontId="10" fillId="6" borderId="5" xfId="0" applyFont="1" applyFill="1" applyBorder="1" applyAlignment="1" applyProtection="1">
      <alignment horizontal="left" vertical="top" wrapText="1" indent="1"/>
      <protection locked="0"/>
    </xf>
    <xf numFmtId="0" fontId="15" fillId="0" borderId="6" xfId="0" applyFont="1" applyBorder="1" applyAlignment="1" applyProtection="1">
      <alignment horizontal="left" vertical="top" wrapText="1" indent="1"/>
      <protection locked="0"/>
    </xf>
    <xf numFmtId="0" fontId="15" fillId="0" borderId="7" xfId="0" applyFont="1" applyBorder="1" applyAlignment="1" applyProtection="1">
      <alignment horizontal="left" vertical="top" wrapText="1" indent="1"/>
      <protection locked="0"/>
    </xf>
    <xf numFmtId="0" fontId="0" fillId="0" borderId="8" xfId="0" applyBorder="1" applyAlignment="1" applyProtection="1">
      <alignment horizontal="left" vertical="top" wrapText="1" indent="1"/>
      <protection locked="0"/>
    </xf>
    <xf numFmtId="0" fontId="0" fillId="0" borderId="9" xfId="0" applyBorder="1" applyAlignment="1" applyProtection="1">
      <alignment horizontal="left" vertical="top" wrapText="1" indent="1"/>
      <protection locked="0"/>
    </xf>
    <xf numFmtId="0" fontId="0" fillId="0" borderId="10" xfId="0" applyBorder="1" applyAlignment="1" applyProtection="1">
      <alignment horizontal="left" vertical="top" wrapText="1" indent="1"/>
      <protection locked="0"/>
    </xf>
    <xf numFmtId="0" fontId="48" fillId="16" borderId="1" xfId="0" applyFont="1" applyFill="1" applyBorder="1" applyAlignment="1" applyProtection="1">
      <alignment horizontal="center" vertical="center"/>
    </xf>
    <xf numFmtId="0" fontId="48" fillId="0" borderId="20" xfId="0" applyFont="1" applyBorder="1" applyAlignment="1">
      <alignment horizontal="center" vertical="center"/>
    </xf>
    <xf numFmtId="0" fontId="48" fillId="16" borderId="1" xfId="0" applyFont="1" applyFill="1" applyBorder="1" applyAlignment="1" applyProtection="1">
      <alignment horizontal="center" vertical="center" wrapText="1"/>
    </xf>
    <xf numFmtId="0" fontId="28" fillId="9" borderId="0" xfId="0" applyFont="1" applyFill="1" applyAlignment="1" applyProtection="1">
      <alignment horizontal="center" vertical="center" wrapText="1"/>
      <protection locked="0"/>
    </xf>
    <xf numFmtId="0" fontId="24" fillId="0" borderId="14" xfId="0" applyFont="1"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5" xfId="0" applyBorder="1" applyAlignment="1">
      <alignment horizontal="center" vertical="center"/>
    </xf>
    <xf numFmtId="0" fontId="5" fillId="0" borderId="0" xfId="0" applyFont="1" applyFill="1" applyAlignment="1" applyProtection="1">
      <alignment horizontal="center"/>
      <protection hidden="1"/>
    </xf>
    <xf numFmtId="0" fontId="21"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10" fillId="6" borderId="4" xfId="0" applyFont="1" applyFill="1" applyBorder="1" applyAlignment="1" applyProtection="1">
      <alignment horizontal="left" vertical="center" wrapText="1"/>
      <protection locked="0"/>
    </xf>
    <xf numFmtId="0" fontId="10" fillId="6" borderId="11" xfId="0" applyFont="1" applyFill="1" applyBorder="1" applyAlignment="1" applyProtection="1">
      <alignment horizontal="left" vertical="center" wrapText="1"/>
      <protection locked="0"/>
    </xf>
    <xf numFmtId="0" fontId="10" fillId="6" borderId="12" xfId="0" applyFont="1" applyFill="1" applyBorder="1" applyAlignment="1" applyProtection="1">
      <alignment horizontal="left" vertical="center" wrapText="1"/>
      <protection locked="0"/>
    </xf>
    <xf numFmtId="0" fontId="15" fillId="0" borderId="11" xfId="0" applyFont="1" applyBorder="1" applyAlignment="1">
      <alignment horizontal="left" wrapText="1"/>
    </xf>
    <xf numFmtId="0" fontId="15" fillId="0" borderId="12" xfId="0" applyFont="1" applyBorder="1" applyAlignment="1">
      <alignment horizontal="left" wrapText="1"/>
    </xf>
    <xf numFmtId="0" fontId="12" fillId="0" borderId="0" xfId="0" applyFont="1" applyAlignment="1" applyProtection="1">
      <alignment horizontal="left" vertical="top" wrapText="1"/>
    </xf>
    <xf numFmtId="0" fontId="48" fillId="18" borderId="18" xfId="0" applyFont="1" applyFill="1" applyBorder="1" applyAlignment="1">
      <alignment horizontal="center" vertical="center"/>
    </xf>
    <xf numFmtId="0" fontId="48" fillId="18" borderId="23" xfId="0" applyFont="1" applyFill="1" applyBorder="1" applyAlignment="1">
      <alignment horizontal="center" vertical="center"/>
    </xf>
    <xf numFmtId="0" fontId="48" fillId="18" borderId="19" xfId="0" applyFont="1" applyFill="1" applyBorder="1" applyAlignment="1">
      <alignment horizontal="center" vertical="center"/>
    </xf>
    <xf numFmtId="0" fontId="11" fillId="2" borderId="0" xfId="0" applyFont="1" applyFill="1" applyAlignment="1" applyProtection="1">
      <alignment horizontal="left" vertical="top" wrapText="1"/>
    </xf>
    <xf numFmtId="0" fontId="11" fillId="2" borderId="0" xfId="0" applyFont="1" applyFill="1" applyAlignment="1" applyProtection="1">
      <alignment horizontal="left" vertical="center" wrapText="1"/>
    </xf>
    <xf numFmtId="0" fontId="11" fillId="2" borderId="0" xfId="0" applyFont="1" applyFill="1" applyBorder="1" applyAlignment="1" applyProtection="1">
      <alignment horizontal="center" wrapText="1"/>
    </xf>
    <xf numFmtId="0" fontId="49" fillId="2" borderId="0" xfId="2" applyFill="1" applyBorder="1" applyAlignment="1" applyProtection="1">
      <alignment horizontal="center" wrapText="1"/>
    </xf>
  </cellXfs>
  <cellStyles count="3">
    <cellStyle name="Hyperlink" xfId="2" builtinId="8"/>
    <cellStyle name="Normal" xfId="0" builtinId="0"/>
    <cellStyle name="Normal 2" xfId="1" xr:uid="{00000000-0005-0000-0000-000002000000}"/>
  </cellStyles>
  <dxfs count="21">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2998F"/>
      <rgbColor rgb="00D4E1BA"/>
      <rgbColor rgb="00346197"/>
      <rgbColor rgb="00F1E8A5"/>
      <rgbColor rgb="00E9BAB4"/>
      <rgbColor rgb="00AFD5DF"/>
      <rgbColor rgb="00FF0A14"/>
      <rgbColor rgb="008DBC5A"/>
      <rgbColor rgb="002A466B"/>
      <rgbColor rgb="00F3CE12"/>
      <rgbColor rgb="00B0A1C1"/>
      <rgbColor rgb="0021A7C8"/>
      <rgbColor rgb="00D8DADD"/>
      <rgbColor rgb="00A2A5A9"/>
      <rgbColor rgb="00B0A1C1"/>
      <rgbColor rgb="00E2998F"/>
      <rgbColor rgb="00F3E078"/>
      <rgbColor rgb="00BBD69A"/>
      <rgbColor rgb="00B0A1C1"/>
      <rgbColor rgb="00F5BD87"/>
      <rgbColor rgb="0088C6D7"/>
      <rgbColor rgb="008BB0D6"/>
      <rgbColor rgb="0085679D"/>
      <rgbColor rgb="00FF0A14"/>
      <rgbColor rgb="00F3CE12"/>
      <rgbColor rgb="008DBC5A"/>
      <rgbColor rgb="0085679D"/>
      <rgbColor rgb="00F49842"/>
      <rgbColor rgb="0021A7C8"/>
      <rgbColor rgb="00346197"/>
      <rgbColor rgb="00B0C9DC"/>
      <rgbColor rgb="00E6F0F2"/>
      <rgbColor rgb="00EBEFDB"/>
      <rgbColor rgb="00FAF8E6"/>
      <rgbColor rgb="00D6DFE7"/>
      <rgbColor rgb="00EFDBD9"/>
      <rgbColor rgb="00E2DFE6"/>
      <rgbColor rgb="00F5E8D8"/>
      <rgbColor rgb="008BB0D6"/>
      <rgbColor rgb="0088C6D7"/>
      <rgbColor rgb="00F3E078"/>
      <rgbColor rgb="00F5D1AF"/>
      <rgbColor rgb="00F5BD87"/>
      <rgbColor rgb="00F49842"/>
      <rgbColor rgb="0085679D"/>
      <rgbColor rgb="00BEBFC3"/>
      <rgbColor rgb="00005C6F"/>
      <rgbColor rgb="00BBD69A"/>
      <rgbColor rgb="004F6639"/>
      <rgbColor rgb="008D7530"/>
      <rgbColor rgb="00A25423"/>
      <rgbColor rgb="00C9BFD0"/>
      <rgbColor rgb="004C3A5C"/>
      <rgbColor rgb="003C4042"/>
    </indexedColors>
    <mruColors>
      <color rgb="FFFFCC99"/>
      <color rgb="FFFFFF99"/>
      <color rgb="FFE7F2A5"/>
      <color rgb="FFF1E8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0.xml"/><Relationship Id="rId2" Type="http://schemas.openxmlformats.org/officeDocument/2006/relationships/image" Target="../media/image4.jpg"/><Relationship Id="rId1" Type="http://schemas.openxmlformats.org/officeDocument/2006/relationships/image" Target="../media/image3.jp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89279389927921E-2"/>
          <c:y val="4.7619123978736883E-2"/>
          <c:w val="0.88157092202651965"/>
          <c:h val="0.83676558485548214"/>
        </c:manualLayout>
      </c:layout>
      <c:scatterChart>
        <c:scatterStyle val="lineMarker"/>
        <c:varyColors val="0"/>
        <c:ser>
          <c:idx val="0"/>
          <c:order val="0"/>
          <c:tx>
            <c:strRef>
              <c:f>Data!$B$7</c:f>
              <c:strCache>
                <c:ptCount val="1"/>
                <c:pt idx="0">
                  <c:v>1</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Data!$D$7</c:f>
              <c:numCache>
                <c:formatCode>General</c:formatCode>
                <c:ptCount val="1"/>
                <c:pt idx="0">
                  <c:v>-5</c:v>
                </c:pt>
              </c:numCache>
            </c:numRef>
          </c:xVal>
          <c:yVal>
            <c:numRef>
              <c:f>Data!$E$7</c:f>
              <c:numCache>
                <c:formatCode>General</c:formatCode>
                <c:ptCount val="1"/>
                <c:pt idx="0">
                  <c:v>-5</c:v>
                </c:pt>
              </c:numCache>
            </c:numRef>
          </c:yVal>
          <c:smooth val="0"/>
          <c:extLst>
            <c:ext xmlns:c16="http://schemas.microsoft.com/office/drawing/2014/chart" uri="{C3380CC4-5D6E-409C-BE32-E72D297353CC}">
              <c16:uniqueId val="{00000000-2AAB-43CA-BE05-4D35D8035AFE}"/>
            </c:ext>
          </c:extLst>
        </c:ser>
        <c:ser>
          <c:idx val="1"/>
          <c:order val="1"/>
          <c:tx>
            <c:strRef>
              <c:f>Data!$B$8</c:f>
              <c:strCache>
                <c:ptCount val="1"/>
                <c:pt idx="0">
                  <c:v>2</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Data!$D$8</c:f>
              <c:numCache>
                <c:formatCode>General</c:formatCode>
                <c:ptCount val="1"/>
                <c:pt idx="0">
                  <c:v>-5</c:v>
                </c:pt>
              </c:numCache>
            </c:numRef>
          </c:xVal>
          <c:yVal>
            <c:numRef>
              <c:f>Data!$E$8</c:f>
              <c:numCache>
                <c:formatCode>General</c:formatCode>
                <c:ptCount val="1"/>
                <c:pt idx="0">
                  <c:v>-5</c:v>
                </c:pt>
              </c:numCache>
            </c:numRef>
          </c:yVal>
          <c:smooth val="0"/>
          <c:extLst>
            <c:ext xmlns:c16="http://schemas.microsoft.com/office/drawing/2014/chart" uri="{C3380CC4-5D6E-409C-BE32-E72D297353CC}">
              <c16:uniqueId val="{00000001-2AAB-43CA-BE05-4D35D8035AFE}"/>
            </c:ext>
          </c:extLst>
        </c:ser>
        <c:ser>
          <c:idx val="2"/>
          <c:order val="2"/>
          <c:tx>
            <c:strRef>
              <c:f>Data!$B$9</c:f>
              <c:strCache>
                <c:ptCount val="1"/>
                <c:pt idx="0">
                  <c:v>3</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Data!$D$9</c:f>
              <c:numCache>
                <c:formatCode>General</c:formatCode>
                <c:ptCount val="1"/>
                <c:pt idx="0">
                  <c:v>-5</c:v>
                </c:pt>
              </c:numCache>
            </c:numRef>
          </c:xVal>
          <c:yVal>
            <c:numRef>
              <c:f>Data!$E$9</c:f>
              <c:numCache>
                <c:formatCode>General</c:formatCode>
                <c:ptCount val="1"/>
                <c:pt idx="0">
                  <c:v>-5</c:v>
                </c:pt>
              </c:numCache>
            </c:numRef>
          </c:yVal>
          <c:smooth val="0"/>
          <c:extLst>
            <c:ext xmlns:c16="http://schemas.microsoft.com/office/drawing/2014/chart" uri="{C3380CC4-5D6E-409C-BE32-E72D297353CC}">
              <c16:uniqueId val="{00000002-2AAB-43CA-BE05-4D35D8035AFE}"/>
            </c:ext>
          </c:extLst>
        </c:ser>
        <c:ser>
          <c:idx val="3"/>
          <c:order val="3"/>
          <c:tx>
            <c:strRef>
              <c:f>Data!$B$10</c:f>
              <c:strCache>
                <c:ptCount val="1"/>
                <c:pt idx="0">
                  <c:v>4</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Data!$D$10</c:f>
              <c:numCache>
                <c:formatCode>General</c:formatCode>
                <c:ptCount val="1"/>
                <c:pt idx="0">
                  <c:v>-5</c:v>
                </c:pt>
              </c:numCache>
            </c:numRef>
          </c:xVal>
          <c:yVal>
            <c:numRef>
              <c:f>Data!$E$10</c:f>
              <c:numCache>
                <c:formatCode>General</c:formatCode>
                <c:ptCount val="1"/>
                <c:pt idx="0">
                  <c:v>-5</c:v>
                </c:pt>
              </c:numCache>
            </c:numRef>
          </c:yVal>
          <c:smooth val="0"/>
          <c:extLst>
            <c:ext xmlns:c16="http://schemas.microsoft.com/office/drawing/2014/chart" uri="{C3380CC4-5D6E-409C-BE32-E72D297353CC}">
              <c16:uniqueId val="{00000003-2AAB-43CA-BE05-4D35D8035AFE}"/>
            </c:ext>
          </c:extLst>
        </c:ser>
        <c:ser>
          <c:idx val="4"/>
          <c:order val="4"/>
          <c:tx>
            <c:strRef>
              <c:f>Data!$B$11</c:f>
              <c:strCache>
                <c:ptCount val="1"/>
                <c:pt idx="0">
                  <c:v>5</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Data!$D$11</c:f>
              <c:numCache>
                <c:formatCode>General</c:formatCode>
                <c:ptCount val="1"/>
                <c:pt idx="0">
                  <c:v>-5</c:v>
                </c:pt>
              </c:numCache>
            </c:numRef>
          </c:xVal>
          <c:yVal>
            <c:numRef>
              <c:f>Data!$E$11</c:f>
              <c:numCache>
                <c:formatCode>General</c:formatCode>
                <c:ptCount val="1"/>
                <c:pt idx="0">
                  <c:v>-5</c:v>
                </c:pt>
              </c:numCache>
            </c:numRef>
          </c:yVal>
          <c:smooth val="0"/>
          <c:extLst>
            <c:ext xmlns:c16="http://schemas.microsoft.com/office/drawing/2014/chart" uri="{C3380CC4-5D6E-409C-BE32-E72D297353CC}">
              <c16:uniqueId val="{00000004-2AAB-43CA-BE05-4D35D8035AFE}"/>
            </c:ext>
          </c:extLst>
        </c:ser>
        <c:ser>
          <c:idx val="5"/>
          <c:order val="5"/>
          <c:tx>
            <c:strRef>
              <c:f>Data!$B$12</c:f>
              <c:strCache>
                <c:ptCount val="1"/>
                <c:pt idx="0">
                  <c:v>6</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Data!$D$12</c:f>
              <c:numCache>
                <c:formatCode>General</c:formatCode>
                <c:ptCount val="1"/>
                <c:pt idx="0">
                  <c:v>-5</c:v>
                </c:pt>
              </c:numCache>
            </c:numRef>
          </c:xVal>
          <c:yVal>
            <c:numRef>
              <c:f>Data!$E$12</c:f>
              <c:numCache>
                <c:formatCode>General</c:formatCode>
                <c:ptCount val="1"/>
                <c:pt idx="0">
                  <c:v>-5</c:v>
                </c:pt>
              </c:numCache>
            </c:numRef>
          </c:yVal>
          <c:smooth val="0"/>
          <c:extLst>
            <c:ext xmlns:c16="http://schemas.microsoft.com/office/drawing/2014/chart" uri="{C3380CC4-5D6E-409C-BE32-E72D297353CC}">
              <c16:uniqueId val="{00000005-2AAB-43CA-BE05-4D35D8035AFE}"/>
            </c:ext>
          </c:extLst>
        </c:ser>
        <c:ser>
          <c:idx val="6"/>
          <c:order val="6"/>
          <c:tx>
            <c:strRef>
              <c:f>Data!$B$13</c:f>
              <c:strCache>
                <c:ptCount val="1"/>
                <c:pt idx="0">
                  <c:v>7</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Data!$D$13</c:f>
              <c:numCache>
                <c:formatCode>General</c:formatCode>
                <c:ptCount val="1"/>
                <c:pt idx="0">
                  <c:v>-5</c:v>
                </c:pt>
              </c:numCache>
            </c:numRef>
          </c:xVal>
          <c:yVal>
            <c:numRef>
              <c:f>Data!$E$13</c:f>
              <c:numCache>
                <c:formatCode>General</c:formatCode>
                <c:ptCount val="1"/>
                <c:pt idx="0">
                  <c:v>-5</c:v>
                </c:pt>
              </c:numCache>
            </c:numRef>
          </c:yVal>
          <c:smooth val="0"/>
          <c:extLst>
            <c:ext xmlns:c16="http://schemas.microsoft.com/office/drawing/2014/chart" uri="{C3380CC4-5D6E-409C-BE32-E72D297353CC}">
              <c16:uniqueId val="{00000006-2AAB-43CA-BE05-4D35D8035AFE}"/>
            </c:ext>
          </c:extLst>
        </c:ser>
        <c:ser>
          <c:idx val="7"/>
          <c:order val="7"/>
          <c:tx>
            <c:strRef>
              <c:f>Data!$B$14</c:f>
              <c:strCache>
                <c:ptCount val="1"/>
                <c:pt idx="0">
                  <c:v>8</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Data!$D$14</c:f>
              <c:numCache>
                <c:formatCode>General</c:formatCode>
                <c:ptCount val="1"/>
                <c:pt idx="0">
                  <c:v>-5</c:v>
                </c:pt>
              </c:numCache>
            </c:numRef>
          </c:xVal>
          <c:yVal>
            <c:numRef>
              <c:f>Data!$E$14</c:f>
              <c:numCache>
                <c:formatCode>General</c:formatCode>
                <c:ptCount val="1"/>
                <c:pt idx="0">
                  <c:v>-5</c:v>
                </c:pt>
              </c:numCache>
            </c:numRef>
          </c:yVal>
          <c:smooth val="0"/>
          <c:extLst>
            <c:ext xmlns:c16="http://schemas.microsoft.com/office/drawing/2014/chart" uri="{C3380CC4-5D6E-409C-BE32-E72D297353CC}">
              <c16:uniqueId val="{00000007-2AAB-43CA-BE05-4D35D8035AFE}"/>
            </c:ext>
          </c:extLst>
        </c:ser>
        <c:ser>
          <c:idx val="8"/>
          <c:order val="8"/>
          <c:tx>
            <c:strRef>
              <c:f>Data!$B$15</c:f>
              <c:strCache>
                <c:ptCount val="1"/>
                <c:pt idx="0">
                  <c:v>9</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Data!$D$15</c:f>
              <c:numCache>
                <c:formatCode>General</c:formatCode>
                <c:ptCount val="1"/>
                <c:pt idx="0">
                  <c:v>-5</c:v>
                </c:pt>
              </c:numCache>
            </c:numRef>
          </c:xVal>
          <c:yVal>
            <c:numRef>
              <c:f>Data!$E$15</c:f>
              <c:numCache>
                <c:formatCode>General</c:formatCode>
                <c:ptCount val="1"/>
                <c:pt idx="0">
                  <c:v>-5</c:v>
                </c:pt>
              </c:numCache>
            </c:numRef>
          </c:yVal>
          <c:smooth val="0"/>
          <c:extLst>
            <c:ext xmlns:c16="http://schemas.microsoft.com/office/drawing/2014/chart" uri="{C3380CC4-5D6E-409C-BE32-E72D297353CC}">
              <c16:uniqueId val="{00000008-2AAB-43CA-BE05-4D35D8035AFE}"/>
            </c:ext>
          </c:extLst>
        </c:ser>
        <c:ser>
          <c:idx val="9"/>
          <c:order val="9"/>
          <c:tx>
            <c:strRef>
              <c:f>Data!$B$16</c:f>
              <c:strCache>
                <c:ptCount val="1"/>
                <c:pt idx="0">
                  <c:v>10</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Data!$D$16</c:f>
              <c:numCache>
                <c:formatCode>General</c:formatCode>
                <c:ptCount val="1"/>
                <c:pt idx="0">
                  <c:v>-5</c:v>
                </c:pt>
              </c:numCache>
            </c:numRef>
          </c:xVal>
          <c:yVal>
            <c:numRef>
              <c:f>Data!$E$16</c:f>
              <c:numCache>
                <c:formatCode>General</c:formatCode>
                <c:ptCount val="1"/>
                <c:pt idx="0">
                  <c:v>-5</c:v>
                </c:pt>
              </c:numCache>
            </c:numRef>
          </c:yVal>
          <c:smooth val="0"/>
          <c:extLst>
            <c:ext xmlns:c16="http://schemas.microsoft.com/office/drawing/2014/chart" uri="{C3380CC4-5D6E-409C-BE32-E72D297353CC}">
              <c16:uniqueId val="{00000009-2AAB-43CA-BE05-4D35D8035AFE}"/>
            </c:ext>
          </c:extLst>
        </c:ser>
        <c:ser>
          <c:idx val="10"/>
          <c:order val="10"/>
          <c:tx>
            <c:strRef>
              <c:f>Data!$B$17</c:f>
              <c:strCache>
                <c:ptCount val="1"/>
                <c:pt idx="0">
                  <c:v>11</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Data!$D$17</c:f>
              <c:numCache>
                <c:formatCode>General</c:formatCode>
                <c:ptCount val="1"/>
                <c:pt idx="0">
                  <c:v>-5</c:v>
                </c:pt>
              </c:numCache>
            </c:numRef>
          </c:xVal>
          <c:yVal>
            <c:numRef>
              <c:f>Data!$E$17</c:f>
              <c:numCache>
                <c:formatCode>General</c:formatCode>
                <c:ptCount val="1"/>
                <c:pt idx="0">
                  <c:v>-5</c:v>
                </c:pt>
              </c:numCache>
            </c:numRef>
          </c:yVal>
          <c:smooth val="0"/>
          <c:extLst>
            <c:ext xmlns:c16="http://schemas.microsoft.com/office/drawing/2014/chart" uri="{C3380CC4-5D6E-409C-BE32-E72D297353CC}">
              <c16:uniqueId val="{0000000A-2AAB-43CA-BE05-4D35D8035AFE}"/>
            </c:ext>
          </c:extLst>
        </c:ser>
        <c:ser>
          <c:idx val="11"/>
          <c:order val="11"/>
          <c:tx>
            <c:strRef>
              <c:f>Data!$B$18</c:f>
              <c:strCache>
                <c:ptCount val="1"/>
                <c:pt idx="0">
                  <c:v>12</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Data!$D$18</c:f>
              <c:numCache>
                <c:formatCode>General</c:formatCode>
                <c:ptCount val="1"/>
                <c:pt idx="0">
                  <c:v>-5</c:v>
                </c:pt>
              </c:numCache>
            </c:numRef>
          </c:xVal>
          <c:yVal>
            <c:numRef>
              <c:f>Data!$E$18</c:f>
              <c:numCache>
                <c:formatCode>General</c:formatCode>
                <c:ptCount val="1"/>
                <c:pt idx="0">
                  <c:v>-5</c:v>
                </c:pt>
              </c:numCache>
            </c:numRef>
          </c:yVal>
          <c:smooth val="0"/>
          <c:extLst>
            <c:ext xmlns:c16="http://schemas.microsoft.com/office/drawing/2014/chart" uri="{C3380CC4-5D6E-409C-BE32-E72D297353CC}">
              <c16:uniqueId val="{0000000B-2AAB-43CA-BE05-4D35D8035AFE}"/>
            </c:ext>
          </c:extLst>
        </c:ser>
        <c:ser>
          <c:idx val="12"/>
          <c:order val="12"/>
          <c:tx>
            <c:strRef>
              <c:f>Data!$B$19</c:f>
              <c:strCache>
                <c:ptCount val="1"/>
                <c:pt idx="0">
                  <c:v>13</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Data!$D$19</c:f>
              <c:numCache>
                <c:formatCode>General</c:formatCode>
                <c:ptCount val="1"/>
                <c:pt idx="0">
                  <c:v>-5</c:v>
                </c:pt>
              </c:numCache>
            </c:numRef>
          </c:xVal>
          <c:yVal>
            <c:numRef>
              <c:f>Data!$E$19</c:f>
              <c:numCache>
                <c:formatCode>General</c:formatCode>
                <c:ptCount val="1"/>
                <c:pt idx="0">
                  <c:v>-5</c:v>
                </c:pt>
              </c:numCache>
            </c:numRef>
          </c:yVal>
          <c:smooth val="0"/>
          <c:extLst>
            <c:ext xmlns:c16="http://schemas.microsoft.com/office/drawing/2014/chart" uri="{C3380CC4-5D6E-409C-BE32-E72D297353CC}">
              <c16:uniqueId val="{0000000C-2AAB-43CA-BE05-4D35D8035AFE}"/>
            </c:ext>
          </c:extLst>
        </c:ser>
        <c:ser>
          <c:idx val="13"/>
          <c:order val="13"/>
          <c:tx>
            <c:strRef>
              <c:f>Data!$B$20</c:f>
              <c:strCache>
                <c:ptCount val="1"/>
                <c:pt idx="0">
                  <c:v>14</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Data!$D$20</c:f>
              <c:numCache>
                <c:formatCode>General</c:formatCode>
                <c:ptCount val="1"/>
                <c:pt idx="0">
                  <c:v>-5</c:v>
                </c:pt>
              </c:numCache>
            </c:numRef>
          </c:xVal>
          <c:yVal>
            <c:numRef>
              <c:f>Data!$E$20</c:f>
              <c:numCache>
                <c:formatCode>General</c:formatCode>
                <c:ptCount val="1"/>
                <c:pt idx="0">
                  <c:v>-5</c:v>
                </c:pt>
              </c:numCache>
            </c:numRef>
          </c:yVal>
          <c:smooth val="0"/>
          <c:extLst>
            <c:ext xmlns:c16="http://schemas.microsoft.com/office/drawing/2014/chart" uri="{C3380CC4-5D6E-409C-BE32-E72D297353CC}">
              <c16:uniqueId val="{0000000D-2AAB-43CA-BE05-4D35D8035AFE}"/>
            </c:ext>
          </c:extLst>
        </c:ser>
        <c:ser>
          <c:idx val="14"/>
          <c:order val="14"/>
          <c:tx>
            <c:strRef>
              <c:f>Data!$B$21</c:f>
              <c:strCache>
                <c:ptCount val="1"/>
                <c:pt idx="0">
                  <c:v>15</c:v>
                </c:pt>
              </c:strCache>
            </c:strRef>
          </c:tx>
          <c:spPr>
            <a:ln w="28575">
              <a:noFill/>
            </a:ln>
          </c:spPr>
          <c:marker>
            <c:symbol val="square"/>
            <c:size val="25"/>
            <c:spPr>
              <a:solidFill>
                <a:schemeClr val="tx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Data!$D$21</c:f>
              <c:numCache>
                <c:formatCode>General</c:formatCode>
                <c:ptCount val="1"/>
                <c:pt idx="0">
                  <c:v>-5</c:v>
                </c:pt>
              </c:numCache>
            </c:numRef>
          </c:xVal>
          <c:yVal>
            <c:numRef>
              <c:f>Data!$E$21</c:f>
              <c:numCache>
                <c:formatCode>General</c:formatCode>
                <c:ptCount val="1"/>
                <c:pt idx="0">
                  <c:v>-5</c:v>
                </c:pt>
              </c:numCache>
            </c:numRef>
          </c:yVal>
          <c:smooth val="0"/>
          <c:extLst>
            <c:ext xmlns:c16="http://schemas.microsoft.com/office/drawing/2014/chart" uri="{C3380CC4-5D6E-409C-BE32-E72D297353CC}">
              <c16:uniqueId val="{0000000E-2AAB-43CA-BE05-4D35D8035AFE}"/>
            </c:ext>
          </c:extLst>
        </c:ser>
        <c:ser>
          <c:idx val="15"/>
          <c:order val="15"/>
          <c:tx>
            <c:strRef>
              <c:f>Data!$B$7</c:f>
              <c:strCache>
                <c:ptCount val="1"/>
                <c:pt idx="0">
                  <c:v>1</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Data!$H$7</c:f>
              <c:numCache>
                <c:formatCode>General</c:formatCode>
                <c:ptCount val="1"/>
                <c:pt idx="0">
                  <c:v>-5</c:v>
                </c:pt>
              </c:numCache>
            </c:numRef>
          </c:xVal>
          <c:yVal>
            <c:numRef>
              <c:f>Data!$I$7</c:f>
              <c:numCache>
                <c:formatCode>General</c:formatCode>
                <c:ptCount val="1"/>
                <c:pt idx="0">
                  <c:v>-5</c:v>
                </c:pt>
              </c:numCache>
            </c:numRef>
          </c:yVal>
          <c:smooth val="0"/>
          <c:extLst>
            <c:ext xmlns:c16="http://schemas.microsoft.com/office/drawing/2014/chart" uri="{C3380CC4-5D6E-409C-BE32-E72D297353CC}">
              <c16:uniqueId val="{0000000F-2AAB-43CA-BE05-4D35D8035AFE}"/>
            </c:ext>
          </c:extLst>
        </c:ser>
        <c:ser>
          <c:idx val="16"/>
          <c:order val="16"/>
          <c:tx>
            <c:strRef>
              <c:f>Data!$B$8</c:f>
              <c:strCache>
                <c:ptCount val="1"/>
                <c:pt idx="0">
                  <c:v>2</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Data!$H$8</c:f>
              <c:numCache>
                <c:formatCode>General</c:formatCode>
                <c:ptCount val="1"/>
                <c:pt idx="0">
                  <c:v>-5</c:v>
                </c:pt>
              </c:numCache>
            </c:numRef>
          </c:xVal>
          <c:yVal>
            <c:numRef>
              <c:f>Data!$I$8</c:f>
              <c:numCache>
                <c:formatCode>General</c:formatCode>
                <c:ptCount val="1"/>
                <c:pt idx="0">
                  <c:v>-5</c:v>
                </c:pt>
              </c:numCache>
            </c:numRef>
          </c:yVal>
          <c:smooth val="0"/>
          <c:extLst>
            <c:ext xmlns:c16="http://schemas.microsoft.com/office/drawing/2014/chart" uri="{C3380CC4-5D6E-409C-BE32-E72D297353CC}">
              <c16:uniqueId val="{00000010-2AAB-43CA-BE05-4D35D8035AFE}"/>
            </c:ext>
          </c:extLst>
        </c:ser>
        <c:ser>
          <c:idx val="17"/>
          <c:order val="17"/>
          <c:tx>
            <c:strRef>
              <c:f>Data!$B$9</c:f>
              <c:strCache>
                <c:ptCount val="1"/>
                <c:pt idx="0">
                  <c:v>3</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Data!$H$9</c:f>
              <c:numCache>
                <c:formatCode>General</c:formatCode>
                <c:ptCount val="1"/>
                <c:pt idx="0">
                  <c:v>-5</c:v>
                </c:pt>
              </c:numCache>
            </c:numRef>
          </c:xVal>
          <c:yVal>
            <c:numRef>
              <c:f>Data!$I$9</c:f>
              <c:numCache>
                <c:formatCode>General</c:formatCode>
                <c:ptCount val="1"/>
                <c:pt idx="0">
                  <c:v>-5</c:v>
                </c:pt>
              </c:numCache>
            </c:numRef>
          </c:yVal>
          <c:smooth val="0"/>
          <c:extLst>
            <c:ext xmlns:c16="http://schemas.microsoft.com/office/drawing/2014/chart" uri="{C3380CC4-5D6E-409C-BE32-E72D297353CC}">
              <c16:uniqueId val="{00000011-2AAB-43CA-BE05-4D35D8035AFE}"/>
            </c:ext>
          </c:extLst>
        </c:ser>
        <c:ser>
          <c:idx val="18"/>
          <c:order val="18"/>
          <c:tx>
            <c:strRef>
              <c:f>Data!$B$10</c:f>
              <c:strCache>
                <c:ptCount val="1"/>
                <c:pt idx="0">
                  <c:v>4</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Data!$H$10</c:f>
              <c:numCache>
                <c:formatCode>General</c:formatCode>
                <c:ptCount val="1"/>
                <c:pt idx="0">
                  <c:v>-5</c:v>
                </c:pt>
              </c:numCache>
            </c:numRef>
          </c:xVal>
          <c:yVal>
            <c:numRef>
              <c:f>Data!$I$10</c:f>
              <c:numCache>
                <c:formatCode>General</c:formatCode>
                <c:ptCount val="1"/>
                <c:pt idx="0">
                  <c:v>-5</c:v>
                </c:pt>
              </c:numCache>
            </c:numRef>
          </c:yVal>
          <c:smooth val="0"/>
          <c:extLst>
            <c:ext xmlns:c16="http://schemas.microsoft.com/office/drawing/2014/chart" uri="{C3380CC4-5D6E-409C-BE32-E72D297353CC}">
              <c16:uniqueId val="{00000012-2AAB-43CA-BE05-4D35D8035AFE}"/>
            </c:ext>
          </c:extLst>
        </c:ser>
        <c:ser>
          <c:idx val="19"/>
          <c:order val="19"/>
          <c:tx>
            <c:strRef>
              <c:f>Data!$B$11</c:f>
              <c:strCache>
                <c:ptCount val="1"/>
                <c:pt idx="0">
                  <c:v>5</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Data!$H$11</c:f>
              <c:numCache>
                <c:formatCode>General</c:formatCode>
                <c:ptCount val="1"/>
                <c:pt idx="0">
                  <c:v>-5</c:v>
                </c:pt>
              </c:numCache>
            </c:numRef>
          </c:xVal>
          <c:yVal>
            <c:numRef>
              <c:f>Data!$I$11</c:f>
              <c:numCache>
                <c:formatCode>General</c:formatCode>
                <c:ptCount val="1"/>
                <c:pt idx="0">
                  <c:v>-5</c:v>
                </c:pt>
              </c:numCache>
            </c:numRef>
          </c:yVal>
          <c:smooth val="0"/>
          <c:extLst>
            <c:ext xmlns:c16="http://schemas.microsoft.com/office/drawing/2014/chart" uri="{C3380CC4-5D6E-409C-BE32-E72D297353CC}">
              <c16:uniqueId val="{00000013-2AAB-43CA-BE05-4D35D8035AFE}"/>
            </c:ext>
          </c:extLst>
        </c:ser>
        <c:ser>
          <c:idx val="20"/>
          <c:order val="20"/>
          <c:tx>
            <c:strRef>
              <c:f>Data!$B$12</c:f>
              <c:strCache>
                <c:ptCount val="1"/>
                <c:pt idx="0">
                  <c:v>6</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Data!$H$12</c:f>
              <c:numCache>
                <c:formatCode>General</c:formatCode>
                <c:ptCount val="1"/>
                <c:pt idx="0">
                  <c:v>-5</c:v>
                </c:pt>
              </c:numCache>
            </c:numRef>
          </c:xVal>
          <c:yVal>
            <c:numRef>
              <c:f>Data!$I$12</c:f>
              <c:numCache>
                <c:formatCode>General</c:formatCode>
                <c:ptCount val="1"/>
                <c:pt idx="0">
                  <c:v>-5</c:v>
                </c:pt>
              </c:numCache>
            </c:numRef>
          </c:yVal>
          <c:smooth val="0"/>
          <c:extLst>
            <c:ext xmlns:c16="http://schemas.microsoft.com/office/drawing/2014/chart" uri="{C3380CC4-5D6E-409C-BE32-E72D297353CC}">
              <c16:uniqueId val="{00000014-2AAB-43CA-BE05-4D35D8035AFE}"/>
            </c:ext>
          </c:extLst>
        </c:ser>
        <c:ser>
          <c:idx val="21"/>
          <c:order val="21"/>
          <c:tx>
            <c:strRef>
              <c:f>Data!$B$13</c:f>
              <c:strCache>
                <c:ptCount val="1"/>
                <c:pt idx="0">
                  <c:v>7</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Data!$H$13</c:f>
              <c:numCache>
                <c:formatCode>General</c:formatCode>
                <c:ptCount val="1"/>
                <c:pt idx="0">
                  <c:v>-5</c:v>
                </c:pt>
              </c:numCache>
            </c:numRef>
          </c:xVal>
          <c:yVal>
            <c:numRef>
              <c:f>Data!$I$13</c:f>
              <c:numCache>
                <c:formatCode>General</c:formatCode>
                <c:ptCount val="1"/>
                <c:pt idx="0">
                  <c:v>-5</c:v>
                </c:pt>
              </c:numCache>
            </c:numRef>
          </c:yVal>
          <c:smooth val="0"/>
          <c:extLst>
            <c:ext xmlns:c16="http://schemas.microsoft.com/office/drawing/2014/chart" uri="{C3380CC4-5D6E-409C-BE32-E72D297353CC}">
              <c16:uniqueId val="{00000015-2AAB-43CA-BE05-4D35D8035AFE}"/>
            </c:ext>
          </c:extLst>
        </c:ser>
        <c:ser>
          <c:idx val="22"/>
          <c:order val="22"/>
          <c:tx>
            <c:strRef>
              <c:f>Data!$B$14</c:f>
              <c:strCache>
                <c:ptCount val="1"/>
                <c:pt idx="0">
                  <c:v>8</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Data!$H$14</c:f>
              <c:numCache>
                <c:formatCode>General</c:formatCode>
                <c:ptCount val="1"/>
                <c:pt idx="0">
                  <c:v>-5</c:v>
                </c:pt>
              </c:numCache>
            </c:numRef>
          </c:xVal>
          <c:yVal>
            <c:numRef>
              <c:f>Data!$I$14</c:f>
              <c:numCache>
                <c:formatCode>General</c:formatCode>
                <c:ptCount val="1"/>
                <c:pt idx="0">
                  <c:v>-5</c:v>
                </c:pt>
              </c:numCache>
            </c:numRef>
          </c:yVal>
          <c:smooth val="0"/>
          <c:extLst>
            <c:ext xmlns:c16="http://schemas.microsoft.com/office/drawing/2014/chart" uri="{C3380CC4-5D6E-409C-BE32-E72D297353CC}">
              <c16:uniqueId val="{00000016-2AAB-43CA-BE05-4D35D8035AFE}"/>
            </c:ext>
          </c:extLst>
        </c:ser>
        <c:ser>
          <c:idx val="23"/>
          <c:order val="23"/>
          <c:tx>
            <c:strRef>
              <c:f>Data!$B$15</c:f>
              <c:strCache>
                <c:ptCount val="1"/>
                <c:pt idx="0">
                  <c:v>9</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Data!$H$15</c:f>
              <c:numCache>
                <c:formatCode>General</c:formatCode>
                <c:ptCount val="1"/>
                <c:pt idx="0">
                  <c:v>-5</c:v>
                </c:pt>
              </c:numCache>
            </c:numRef>
          </c:xVal>
          <c:yVal>
            <c:numRef>
              <c:f>Data!$I$15</c:f>
              <c:numCache>
                <c:formatCode>General</c:formatCode>
                <c:ptCount val="1"/>
                <c:pt idx="0">
                  <c:v>-5</c:v>
                </c:pt>
              </c:numCache>
            </c:numRef>
          </c:yVal>
          <c:smooth val="0"/>
          <c:extLst>
            <c:ext xmlns:c16="http://schemas.microsoft.com/office/drawing/2014/chart" uri="{C3380CC4-5D6E-409C-BE32-E72D297353CC}">
              <c16:uniqueId val="{00000017-2AAB-43CA-BE05-4D35D8035AFE}"/>
            </c:ext>
          </c:extLst>
        </c:ser>
        <c:ser>
          <c:idx val="24"/>
          <c:order val="24"/>
          <c:tx>
            <c:strRef>
              <c:f>Data!$B$16</c:f>
              <c:strCache>
                <c:ptCount val="1"/>
                <c:pt idx="0">
                  <c:v>10</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Data!$H$16</c:f>
              <c:numCache>
                <c:formatCode>General</c:formatCode>
                <c:ptCount val="1"/>
                <c:pt idx="0">
                  <c:v>-5</c:v>
                </c:pt>
              </c:numCache>
            </c:numRef>
          </c:xVal>
          <c:yVal>
            <c:numRef>
              <c:f>Data!$I$16</c:f>
              <c:numCache>
                <c:formatCode>General</c:formatCode>
                <c:ptCount val="1"/>
                <c:pt idx="0">
                  <c:v>-5</c:v>
                </c:pt>
              </c:numCache>
            </c:numRef>
          </c:yVal>
          <c:smooth val="0"/>
          <c:extLst>
            <c:ext xmlns:c16="http://schemas.microsoft.com/office/drawing/2014/chart" uri="{C3380CC4-5D6E-409C-BE32-E72D297353CC}">
              <c16:uniqueId val="{00000018-2AAB-43CA-BE05-4D35D8035AFE}"/>
            </c:ext>
          </c:extLst>
        </c:ser>
        <c:ser>
          <c:idx val="25"/>
          <c:order val="25"/>
          <c:tx>
            <c:strRef>
              <c:f>Data!$B$17</c:f>
              <c:strCache>
                <c:ptCount val="1"/>
                <c:pt idx="0">
                  <c:v>11</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Data!$H$17</c:f>
              <c:numCache>
                <c:formatCode>General</c:formatCode>
                <c:ptCount val="1"/>
                <c:pt idx="0">
                  <c:v>-5</c:v>
                </c:pt>
              </c:numCache>
            </c:numRef>
          </c:xVal>
          <c:yVal>
            <c:numRef>
              <c:f>Data!$I$17</c:f>
              <c:numCache>
                <c:formatCode>General</c:formatCode>
                <c:ptCount val="1"/>
                <c:pt idx="0">
                  <c:v>-5</c:v>
                </c:pt>
              </c:numCache>
            </c:numRef>
          </c:yVal>
          <c:smooth val="0"/>
          <c:extLst>
            <c:ext xmlns:c16="http://schemas.microsoft.com/office/drawing/2014/chart" uri="{C3380CC4-5D6E-409C-BE32-E72D297353CC}">
              <c16:uniqueId val="{00000019-2AAB-43CA-BE05-4D35D8035AFE}"/>
            </c:ext>
          </c:extLst>
        </c:ser>
        <c:ser>
          <c:idx val="26"/>
          <c:order val="26"/>
          <c:tx>
            <c:strRef>
              <c:f>Data!$B$18</c:f>
              <c:strCache>
                <c:ptCount val="1"/>
                <c:pt idx="0">
                  <c:v>12</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Data!$H$18</c:f>
              <c:numCache>
                <c:formatCode>General</c:formatCode>
                <c:ptCount val="1"/>
                <c:pt idx="0">
                  <c:v>-5</c:v>
                </c:pt>
              </c:numCache>
            </c:numRef>
          </c:xVal>
          <c:yVal>
            <c:numRef>
              <c:f>Data!$I$18</c:f>
              <c:numCache>
                <c:formatCode>General</c:formatCode>
                <c:ptCount val="1"/>
                <c:pt idx="0">
                  <c:v>-5</c:v>
                </c:pt>
              </c:numCache>
            </c:numRef>
          </c:yVal>
          <c:smooth val="0"/>
          <c:extLst>
            <c:ext xmlns:c16="http://schemas.microsoft.com/office/drawing/2014/chart" uri="{C3380CC4-5D6E-409C-BE32-E72D297353CC}">
              <c16:uniqueId val="{0000001A-2AAB-43CA-BE05-4D35D8035AFE}"/>
            </c:ext>
          </c:extLst>
        </c:ser>
        <c:ser>
          <c:idx val="27"/>
          <c:order val="27"/>
          <c:tx>
            <c:strRef>
              <c:f>Data!$B$19</c:f>
              <c:strCache>
                <c:ptCount val="1"/>
                <c:pt idx="0">
                  <c:v>13</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Data!$H$19</c:f>
              <c:numCache>
                <c:formatCode>General</c:formatCode>
                <c:ptCount val="1"/>
                <c:pt idx="0">
                  <c:v>-5</c:v>
                </c:pt>
              </c:numCache>
            </c:numRef>
          </c:xVal>
          <c:yVal>
            <c:numRef>
              <c:f>Data!$I$19</c:f>
              <c:numCache>
                <c:formatCode>General</c:formatCode>
                <c:ptCount val="1"/>
                <c:pt idx="0">
                  <c:v>-5</c:v>
                </c:pt>
              </c:numCache>
            </c:numRef>
          </c:yVal>
          <c:smooth val="0"/>
          <c:extLst>
            <c:ext xmlns:c16="http://schemas.microsoft.com/office/drawing/2014/chart" uri="{C3380CC4-5D6E-409C-BE32-E72D297353CC}">
              <c16:uniqueId val="{0000001B-2AAB-43CA-BE05-4D35D8035AFE}"/>
            </c:ext>
          </c:extLst>
        </c:ser>
        <c:ser>
          <c:idx val="28"/>
          <c:order val="28"/>
          <c:tx>
            <c:strRef>
              <c:f>Data!$B$20</c:f>
              <c:strCache>
                <c:ptCount val="1"/>
                <c:pt idx="0">
                  <c:v>14</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Data!$H$20</c:f>
              <c:numCache>
                <c:formatCode>General</c:formatCode>
                <c:ptCount val="1"/>
                <c:pt idx="0">
                  <c:v>-5</c:v>
                </c:pt>
              </c:numCache>
            </c:numRef>
          </c:xVal>
          <c:yVal>
            <c:numRef>
              <c:f>Data!$I$20</c:f>
              <c:numCache>
                <c:formatCode>General</c:formatCode>
                <c:ptCount val="1"/>
                <c:pt idx="0">
                  <c:v>-5</c:v>
                </c:pt>
              </c:numCache>
            </c:numRef>
          </c:yVal>
          <c:smooth val="0"/>
          <c:extLst>
            <c:ext xmlns:c16="http://schemas.microsoft.com/office/drawing/2014/chart" uri="{C3380CC4-5D6E-409C-BE32-E72D297353CC}">
              <c16:uniqueId val="{0000001C-2AAB-43CA-BE05-4D35D8035AFE}"/>
            </c:ext>
          </c:extLst>
        </c:ser>
        <c:ser>
          <c:idx val="29"/>
          <c:order val="29"/>
          <c:tx>
            <c:strRef>
              <c:f>Data!$B$21</c:f>
              <c:strCache>
                <c:ptCount val="1"/>
                <c:pt idx="0">
                  <c:v>15</c:v>
                </c:pt>
              </c:strCache>
            </c:strRef>
          </c:tx>
          <c:spPr>
            <a:ln w="28575">
              <a:noFill/>
            </a:ln>
          </c:spPr>
          <c:marker>
            <c:symbol val="diamond"/>
            <c:size val="30"/>
            <c:spPr>
              <a:solidFill>
                <a:schemeClr val="accent1">
                  <a:lumMod val="75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Data!$H$21</c:f>
              <c:numCache>
                <c:formatCode>General</c:formatCode>
                <c:ptCount val="1"/>
                <c:pt idx="0">
                  <c:v>-5</c:v>
                </c:pt>
              </c:numCache>
            </c:numRef>
          </c:xVal>
          <c:yVal>
            <c:numRef>
              <c:f>Data!$I$21</c:f>
              <c:numCache>
                <c:formatCode>General</c:formatCode>
                <c:ptCount val="1"/>
                <c:pt idx="0">
                  <c:v>-5</c:v>
                </c:pt>
              </c:numCache>
            </c:numRef>
          </c:yVal>
          <c:smooth val="0"/>
          <c:extLst>
            <c:ext xmlns:c16="http://schemas.microsoft.com/office/drawing/2014/chart" uri="{C3380CC4-5D6E-409C-BE32-E72D297353CC}">
              <c16:uniqueId val="{0000001D-2AAB-43CA-BE05-4D35D8035AFE}"/>
            </c:ext>
          </c:extLst>
        </c:ser>
        <c:ser>
          <c:idx val="30"/>
          <c:order val="30"/>
          <c:tx>
            <c:strRef>
              <c:f>Data!$B$7</c:f>
              <c:strCache>
                <c:ptCount val="1"/>
                <c:pt idx="0">
                  <c:v>1</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Data!$L$7</c:f>
              <c:numCache>
                <c:formatCode>General</c:formatCode>
                <c:ptCount val="1"/>
                <c:pt idx="0">
                  <c:v>-5</c:v>
                </c:pt>
              </c:numCache>
            </c:numRef>
          </c:xVal>
          <c:yVal>
            <c:numRef>
              <c:f>Data!$M$7</c:f>
              <c:numCache>
                <c:formatCode>General</c:formatCode>
                <c:ptCount val="1"/>
                <c:pt idx="0">
                  <c:v>-5</c:v>
                </c:pt>
              </c:numCache>
            </c:numRef>
          </c:yVal>
          <c:smooth val="0"/>
          <c:extLst>
            <c:ext xmlns:c16="http://schemas.microsoft.com/office/drawing/2014/chart" uri="{C3380CC4-5D6E-409C-BE32-E72D297353CC}">
              <c16:uniqueId val="{0000001E-2AAB-43CA-BE05-4D35D8035AFE}"/>
            </c:ext>
          </c:extLst>
        </c:ser>
        <c:ser>
          <c:idx val="31"/>
          <c:order val="31"/>
          <c:tx>
            <c:strRef>
              <c:f>Data!$B$8</c:f>
              <c:strCache>
                <c:ptCount val="1"/>
                <c:pt idx="0">
                  <c:v>2</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Data!$L$8</c:f>
              <c:numCache>
                <c:formatCode>General</c:formatCode>
                <c:ptCount val="1"/>
                <c:pt idx="0">
                  <c:v>-5</c:v>
                </c:pt>
              </c:numCache>
            </c:numRef>
          </c:xVal>
          <c:yVal>
            <c:numRef>
              <c:f>Data!$M$8</c:f>
              <c:numCache>
                <c:formatCode>General</c:formatCode>
                <c:ptCount val="1"/>
                <c:pt idx="0">
                  <c:v>-5</c:v>
                </c:pt>
              </c:numCache>
            </c:numRef>
          </c:yVal>
          <c:smooth val="0"/>
          <c:extLst>
            <c:ext xmlns:c16="http://schemas.microsoft.com/office/drawing/2014/chart" uri="{C3380CC4-5D6E-409C-BE32-E72D297353CC}">
              <c16:uniqueId val="{0000001F-2AAB-43CA-BE05-4D35D8035AFE}"/>
            </c:ext>
          </c:extLst>
        </c:ser>
        <c:ser>
          <c:idx val="32"/>
          <c:order val="32"/>
          <c:tx>
            <c:strRef>
              <c:f>Data!$B$9</c:f>
              <c:strCache>
                <c:ptCount val="1"/>
                <c:pt idx="0">
                  <c:v>3</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Data!$L$9</c:f>
              <c:numCache>
                <c:formatCode>General</c:formatCode>
                <c:ptCount val="1"/>
                <c:pt idx="0">
                  <c:v>-5</c:v>
                </c:pt>
              </c:numCache>
            </c:numRef>
          </c:xVal>
          <c:yVal>
            <c:numRef>
              <c:f>Data!$M$9</c:f>
              <c:numCache>
                <c:formatCode>General</c:formatCode>
                <c:ptCount val="1"/>
                <c:pt idx="0">
                  <c:v>-5</c:v>
                </c:pt>
              </c:numCache>
            </c:numRef>
          </c:yVal>
          <c:smooth val="0"/>
          <c:extLst>
            <c:ext xmlns:c16="http://schemas.microsoft.com/office/drawing/2014/chart" uri="{C3380CC4-5D6E-409C-BE32-E72D297353CC}">
              <c16:uniqueId val="{00000020-2AAB-43CA-BE05-4D35D8035AFE}"/>
            </c:ext>
          </c:extLst>
        </c:ser>
        <c:ser>
          <c:idx val="33"/>
          <c:order val="33"/>
          <c:tx>
            <c:strRef>
              <c:f>Data!$B$10</c:f>
              <c:strCache>
                <c:ptCount val="1"/>
                <c:pt idx="0">
                  <c:v>4</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Data!$L$10</c:f>
              <c:numCache>
                <c:formatCode>General</c:formatCode>
                <c:ptCount val="1"/>
                <c:pt idx="0">
                  <c:v>-5</c:v>
                </c:pt>
              </c:numCache>
            </c:numRef>
          </c:xVal>
          <c:yVal>
            <c:numRef>
              <c:f>Data!$M$10</c:f>
              <c:numCache>
                <c:formatCode>General</c:formatCode>
                <c:ptCount val="1"/>
                <c:pt idx="0">
                  <c:v>-5</c:v>
                </c:pt>
              </c:numCache>
            </c:numRef>
          </c:yVal>
          <c:smooth val="0"/>
          <c:extLst>
            <c:ext xmlns:c16="http://schemas.microsoft.com/office/drawing/2014/chart" uri="{C3380CC4-5D6E-409C-BE32-E72D297353CC}">
              <c16:uniqueId val="{00000021-2AAB-43CA-BE05-4D35D8035AFE}"/>
            </c:ext>
          </c:extLst>
        </c:ser>
        <c:ser>
          <c:idx val="34"/>
          <c:order val="34"/>
          <c:tx>
            <c:strRef>
              <c:f>Data!$B$11</c:f>
              <c:strCache>
                <c:ptCount val="1"/>
                <c:pt idx="0">
                  <c:v>5</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Data!$L$11</c:f>
              <c:numCache>
                <c:formatCode>General</c:formatCode>
                <c:ptCount val="1"/>
                <c:pt idx="0">
                  <c:v>-5</c:v>
                </c:pt>
              </c:numCache>
            </c:numRef>
          </c:xVal>
          <c:yVal>
            <c:numRef>
              <c:f>Data!$M$11</c:f>
              <c:numCache>
                <c:formatCode>General</c:formatCode>
                <c:ptCount val="1"/>
                <c:pt idx="0">
                  <c:v>-5</c:v>
                </c:pt>
              </c:numCache>
            </c:numRef>
          </c:yVal>
          <c:smooth val="0"/>
          <c:extLst>
            <c:ext xmlns:c16="http://schemas.microsoft.com/office/drawing/2014/chart" uri="{C3380CC4-5D6E-409C-BE32-E72D297353CC}">
              <c16:uniqueId val="{00000022-2AAB-43CA-BE05-4D35D8035AFE}"/>
            </c:ext>
          </c:extLst>
        </c:ser>
        <c:ser>
          <c:idx val="35"/>
          <c:order val="35"/>
          <c:tx>
            <c:strRef>
              <c:f>Data!$B$12</c:f>
              <c:strCache>
                <c:ptCount val="1"/>
                <c:pt idx="0">
                  <c:v>6</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Data!$L$12</c:f>
              <c:numCache>
                <c:formatCode>General</c:formatCode>
                <c:ptCount val="1"/>
                <c:pt idx="0">
                  <c:v>-5</c:v>
                </c:pt>
              </c:numCache>
            </c:numRef>
          </c:xVal>
          <c:yVal>
            <c:numRef>
              <c:f>Data!$M$12</c:f>
              <c:numCache>
                <c:formatCode>General</c:formatCode>
                <c:ptCount val="1"/>
                <c:pt idx="0">
                  <c:v>-5</c:v>
                </c:pt>
              </c:numCache>
            </c:numRef>
          </c:yVal>
          <c:smooth val="0"/>
          <c:extLst>
            <c:ext xmlns:c16="http://schemas.microsoft.com/office/drawing/2014/chart" uri="{C3380CC4-5D6E-409C-BE32-E72D297353CC}">
              <c16:uniqueId val="{00000023-2AAB-43CA-BE05-4D35D8035AFE}"/>
            </c:ext>
          </c:extLst>
        </c:ser>
        <c:ser>
          <c:idx val="36"/>
          <c:order val="36"/>
          <c:tx>
            <c:strRef>
              <c:f>Data!$B$13</c:f>
              <c:strCache>
                <c:ptCount val="1"/>
                <c:pt idx="0">
                  <c:v>7</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Data!$L$13</c:f>
              <c:numCache>
                <c:formatCode>General</c:formatCode>
                <c:ptCount val="1"/>
                <c:pt idx="0">
                  <c:v>-5</c:v>
                </c:pt>
              </c:numCache>
            </c:numRef>
          </c:xVal>
          <c:yVal>
            <c:numRef>
              <c:f>Data!$M$13</c:f>
              <c:numCache>
                <c:formatCode>General</c:formatCode>
                <c:ptCount val="1"/>
                <c:pt idx="0">
                  <c:v>-5</c:v>
                </c:pt>
              </c:numCache>
            </c:numRef>
          </c:yVal>
          <c:smooth val="0"/>
          <c:extLst>
            <c:ext xmlns:c16="http://schemas.microsoft.com/office/drawing/2014/chart" uri="{C3380CC4-5D6E-409C-BE32-E72D297353CC}">
              <c16:uniqueId val="{00000024-2AAB-43CA-BE05-4D35D8035AFE}"/>
            </c:ext>
          </c:extLst>
        </c:ser>
        <c:ser>
          <c:idx val="37"/>
          <c:order val="37"/>
          <c:tx>
            <c:strRef>
              <c:f>Data!$B$14</c:f>
              <c:strCache>
                <c:ptCount val="1"/>
                <c:pt idx="0">
                  <c:v>8</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Data!$L$14</c:f>
              <c:numCache>
                <c:formatCode>General</c:formatCode>
                <c:ptCount val="1"/>
                <c:pt idx="0">
                  <c:v>-5</c:v>
                </c:pt>
              </c:numCache>
            </c:numRef>
          </c:xVal>
          <c:yVal>
            <c:numRef>
              <c:f>Data!$M$14</c:f>
              <c:numCache>
                <c:formatCode>General</c:formatCode>
                <c:ptCount val="1"/>
                <c:pt idx="0">
                  <c:v>-5</c:v>
                </c:pt>
              </c:numCache>
            </c:numRef>
          </c:yVal>
          <c:smooth val="0"/>
          <c:extLst>
            <c:ext xmlns:c16="http://schemas.microsoft.com/office/drawing/2014/chart" uri="{C3380CC4-5D6E-409C-BE32-E72D297353CC}">
              <c16:uniqueId val="{00000025-2AAB-43CA-BE05-4D35D8035AFE}"/>
            </c:ext>
          </c:extLst>
        </c:ser>
        <c:ser>
          <c:idx val="38"/>
          <c:order val="38"/>
          <c:tx>
            <c:strRef>
              <c:f>Data!$B$15</c:f>
              <c:strCache>
                <c:ptCount val="1"/>
                <c:pt idx="0">
                  <c:v>9</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Data!$L$15</c:f>
              <c:numCache>
                <c:formatCode>General</c:formatCode>
                <c:ptCount val="1"/>
                <c:pt idx="0">
                  <c:v>-5</c:v>
                </c:pt>
              </c:numCache>
            </c:numRef>
          </c:xVal>
          <c:yVal>
            <c:numRef>
              <c:f>Data!$M$15</c:f>
              <c:numCache>
                <c:formatCode>General</c:formatCode>
                <c:ptCount val="1"/>
                <c:pt idx="0">
                  <c:v>-5</c:v>
                </c:pt>
              </c:numCache>
            </c:numRef>
          </c:yVal>
          <c:smooth val="0"/>
          <c:extLst>
            <c:ext xmlns:c16="http://schemas.microsoft.com/office/drawing/2014/chart" uri="{C3380CC4-5D6E-409C-BE32-E72D297353CC}">
              <c16:uniqueId val="{00000026-2AAB-43CA-BE05-4D35D8035AFE}"/>
            </c:ext>
          </c:extLst>
        </c:ser>
        <c:ser>
          <c:idx val="39"/>
          <c:order val="39"/>
          <c:tx>
            <c:strRef>
              <c:f>Data!$B$16</c:f>
              <c:strCache>
                <c:ptCount val="1"/>
                <c:pt idx="0">
                  <c:v>10</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Data!$L$16</c:f>
              <c:numCache>
                <c:formatCode>General</c:formatCode>
                <c:ptCount val="1"/>
                <c:pt idx="0">
                  <c:v>-5</c:v>
                </c:pt>
              </c:numCache>
            </c:numRef>
          </c:xVal>
          <c:yVal>
            <c:numRef>
              <c:f>Data!$M$16</c:f>
              <c:numCache>
                <c:formatCode>General</c:formatCode>
                <c:ptCount val="1"/>
                <c:pt idx="0">
                  <c:v>-5</c:v>
                </c:pt>
              </c:numCache>
            </c:numRef>
          </c:yVal>
          <c:smooth val="0"/>
          <c:extLst>
            <c:ext xmlns:c16="http://schemas.microsoft.com/office/drawing/2014/chart" uri="{C3380CC4-5D6E-409C-BE32-E72D297353CC}">
              <c16:uniqueId val="{00000027-2AAB-43CA-BE05-4D35D8035AFE}"/>
            </c:ext>
          </c:extLst>
        </c:ser>
        <c:ser>
          <c:idx val="40"/>
          <c:order val="40"/>
          <c:tx>
            <c:strRef>
              <c:f>Data!$B$17</c:f>
              <c:strCache>
                <c:ptCount val="1"/>
                <c:pt idx="0">
                  <c:v>11</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Data!$L$17</c:f>
              <c:numCache>
                <c:formatCode>General</c:formatCode>
                <c:ptCount val="1"/>
                <c:pt idx="0">
                  <c:v>-5</c:v>
                </c:pt>
              </c:numCache>
            </c:numRef>
          </c:xVal>
          <c:yVal>
            <c:numRef>
              <c:f>Data!$M$17</c:f>
              <c:numCache>
                <c:formatCode>General</c:formatCode>
                <c:ptCount val="1"/>
                <c:pt idx="0">
                  <c:v>-5</c:v>
                </c:pt>
              </c:numCache>
            </c:numRef>
          </c:yVal>
          <c:smooth val="0"/>
          <c:extLst>
            <c:ext xmlns:c16="http://schemas.microsoft.com/office/drawing/2014/chart" uri="{C3380CC4-5D6E-409C-BE32-E72D297353CC}">
              <c16:uniqueId val="{00000028-2AAB-43CA-BE05-4D35D8035AFE}"/>
            </c:ext>
          </c:extLst>
        </c:ser>
        <c:ser>
          <c:idx val="41"/>
          <c:order val="41"/>
          <c:tx>
            <c:strRef>
              <c:f>Data!$B$18</c:f>
              <c:strCache>
                <c:ptCount val="1"/>
                <c:pt idx="0">
                  <c:v>12</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Data!$L$18</c:f>
              <c:numCache>
                <c:formatCode>General</c:formatCode>
                <c:ptCount val="1"/>
                <c:pt idx="0">
                  <c:v>-5</c:v>
                </c:pt>
              </c:numCache>
            </c:numRef>
          </c:xVal>
          <c:yVal>
            <c:numRef>
              <c:f>Data!$M$18</c:f>
              <c:numCache>
                <c:formatCode>General</c:formatCode>
                <c:ptCount val="1"/>
                <c:pt idx="0">
                  <c:v>-5</c:v>
                </c:pt>
              </c:numCache>
            </c:numRef>
          </c:yVal>
          <c:smooth val="0"/>
          <c:extLst>
            <c:ext xmlns:c16="http://schemas.microsoft.com/office/drawing/2014/chart" uri="{C3380CC4-5D6E-409C-BE32-E72D297353CC}">
              <c16:uniqueId val="{00000029-2AAB-43CA-BE05-4D35D8035AFE}"/>
            </c:ext>
          </c:extLst>
        </c:ser>
        <c:ser>
          <c:idx val="42"/>
          <c:order val="42"/>
          <c:tx>
            <c:strRef>
              <c:f>Data!$B$19</c:f>
              <c:strCache>
                <c:ptCount val="1"/>
                <c:pt idx="0">
                  <c:v>13</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Data!$L$19</c:f>
              <c:numCache>
                <c:formatCode>General</c:formatCode>
                <c:ptCount val="1"/>
                <c:pt idx="0">
                  <c:v>-5</c:v>
                </c:pt>
              </c:numCache>
            </c:numRef>
          </c:xVal>
          <c:yVal>
            <c:numRef>
              <c:f>Data!$M$19</c:f>
              <c:numCache>
                <c:formatCode>General</c:formatCode>
                <c:ptCount val="1"/>
                <c:pt idx="0">
                  <c:v>-5</c:v>
                </c:pt>
              </c:numCache>
            </c:numRef>
          </c:yVal>
          <c:smooth val="0"/>
          <c:extLst>
            <c:ext xmlns:c16="http://schemas.microsoft.com/office/drawing/2014/chart" uri="{C3380CC4-5D6E-409C-BE32-E72D297353CC}">
              <c16:uniqueId val="{0000002A-2AAB-43CA-BE05-4D35D8035AFE}"/>
            </c:ext>
          </c:extLst>
        </c:ser>
        <c:ser>
          <c:idx val="43"/>
          <c:order val="43"/>
          <c:tx>
            <c:strRef>
              <c:f>Data!$B$20</c:f>
              <c:strCache>
                <c:ptCount val="1"/>
                <c:pt idx="0">
                  <c:v>14</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Data!$L$20</c:f>
              <c:numCache>
                <c:formatCode>General</c:formatCode>
                <c:ptCount val="1"/>
                <c:pt idx="0">
                  <c:v>-5</c:v>
                </c:pt>
              </c:numCache>
            </c:numRef>
          </c:xVal>
          <c:yVal>
            <c:numRef>
              <c:f>Data!$M$20</c:f>
              <c:numCache>
                <c:formatCode>General</c:formatCode>
                <c:ptCount val="1"/>
                <c:pt idx="0">
                  <c:v>-5</c:v>
                </c:pt>
              </c:numCache>
            </c:numRef>
          </c:yVal>
          <c:smooth val="0"/>
          <c:extLst>
            <c:ext xmlns:c16="http://schemas.microsoft.com/office/drawing/2014/chart" uri="{C3380CC4-5D6E-409C-BE32-E72D297353CC}">
              <c16:uniqueId val="{0000002B-2AAB-43CA-BE05-4D35D8035AFE}"/>
            </c:ext>
          </c:extLst>
        </c:ser>
        <c:ser>
          <c:idx val="44"/>
          <c:order val="44"/>
          <c:tx>
            <c:strRef>
              <c:f>Data!$B$21</c:f>
              <c:strCache>
                <c:ptCount val="1"/>
                <c:pt idx="0">
                  <c:v>15</c:v>
                </c:pt>
              </c:strCache>
            </c:strRef>
          </c:tx>
          <c:spPr>
            <a:ln w="28575">
              <a:noFill/>
            </a:ln>
          </c:spPr>
          <c:marker>
            <c:symbol val="triangle"/>
            <c:size val="30"/>
            <c:spPr>
              <a:solidFill>
                <a:schemeClr val="accent3">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Data!$L$21</c:f>
              <c:numCache>
                <c:formatCode>General</c:formatCode>
                <c:ptCount val="1"/>
                <c:pt idx="0">
                  <c:v>-5</c:v>
                </c:pt>
              </c:numCache>
            </c:numRef>
          </c:xVal>
          <c:yVal>
            <c:numRef>
              <c:f>Data!$M$21</c:f>
              <c:numCache>
                <c:formatCode>General</c:formatCode>
                <c:ptCount val="1"/>
                <c:pt idx="0">
                  <c:v>-5</c:v>
                </c:pt>
              </c:numCache>
            </c:numRef>
          </c:yVal>
          <c:smooth val="0"/>
          <c:extLst>
            <c:ext xmlns:c16="http://schemas.microsoft.com/office/drawing/2014/chart" uri="{C3380CC4-5D6E-409C-BE32-E72D297353CC}">
              <c16:uniqueId val="{0000002C-2AAB-43CA-BE05-4D35D8035AFE}"/>
            </c:ext>
          </c:extLst>
        </c:ser>
        <c:ser>
          <c:idx val="45"/>
          <c:order val="45"/>
          <c:tx>
            <c:strRef>
              <c:f>Data!$B$7</c:f>
              <c:strCache>
                <c:ptCount val="1"/>
                <c:pt idx="0">
                  <c:v>1</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Data!$P$7</c:f>
              <c:numCache>
                <c:formatCode>General</c:formatCode>
                <c:ptCount val="1"/>
                <c:pt idx="0">
                  <c:v>-5</c:v>
                </c:pt>
              </c:numCache>
            </c:numRef>
          </c:xVal>
          <c:yVal>
            <c:numRef>
              <c:f>Data!$Q$7</c:f>
              <c:numCache>
                <c:formatCode>General</c:formatCode>
                <c:ptCount val="1"/>
                <c:pt idx="0">
                  <c:v>-5</c:v>
                </c:pt>
              </c:numCache>
            </c:numRef>
          </c:yVal>
          <c:smooth val="0"/>
          <c:extLst>
            <c:ext xmlns:c16="http://schemas.microsoft.com/office/drawing/2014/chart" uri="{C3380CC4-5D6E-409C-BE32-E72D297353CC}">
              <c16:uniqueId val="{0000002D-2AAB-43CA-BE05-4D35D8035AFE}"/>
            </c:ext>
          </c:extLst>
        </c:ser>
        <c:ser>
          <c:idx val="46"/>
          <c:order val="46"/>
          <c:tx>
            <c:strRef>
              <c:f>Data!$B$8</c:f>
              <c:strCache>
                <c:ptCount val="1"/>
                <c:pt idx="0">
                  <c:v>2</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Data!$P$8</c:f>
              <c:numCache>
                <c:formatCode>General</c:formatCode>
                <c:ptCount val="1"/>
                <c:pt idx="0">
                  <c:v>-5</c:v>
                </c:pt>
              </c:numCache>
            </c:numRef>
          </c:xVal>
          <c:yVal>
            <c:numRef>
              <c:f>Data!$Q$8</c:f>
              <c:numCache>
                <c:formatCode>General</c:formatCode>
                <c:ptCount val="1"/>
                <c:pt idx="0">
                  <c:v>-5</c:v>
                </c:pt>
              </c:numCache>
            </c:numRef>
          </c:yVal>
          <c:smooth val="0"/>
          <c:extLst>
            <c:ext xmlns:c16="http://schemas.microsoft.com/office/drawing/2014/chart" uri="{C3380CC4-5D6E-409C-BE32-E72D297353CC}">
              <c16:uniqueId val="{0000002E-2AAB-43CA-BE05-4D35D8035AFE}"/>
            </c:ext>
          </c:extLst>
        </c:ser>
        <c:ser>
          <c:idx val="47"/>
          <c:order val="47"/>
          <c:tx>
            <c:strRef>
              <c:f>Data!$B$9</c:f>
              <c:strCache>
                <c:ptCount val="1"/>
                <c:pt idx="0">
                  <c:v>3</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Data!$P$9</c:f>
              <c:numCache>
                <c:formatCode>General</c:formatCode>
                <c:ptCount val="1"/>
                <c:pt idx="0">
                  <c:v>-5</c:v>
                </c:pt>
              </c:numCache>
            </c:numRef>
          </c:xVal>
          <c:yVal>
            <c:numRef>
              <c:f>Data!$Q$9</c:f>
              <c:numCache>
                <c:formatCode>General</c:formatCode>
                <c:ptCount val="1"/>
                <c:pt idx="0">
                  <c:v>-5</c:v>
                </c:pt>
              </c:numCache>
            </c:numRef>
          </c:yVal>
          <c:smooth val="0"/>
          <c:extLst>
            <c:ext xmlns:c16="http://schemas.microsoft.com/office/drawing/2014/chart" uri="{C3380CC4-5D6E-409C-BE32-E72D297353CC}">
              <c16:uniqueId val="{0000002F-2AAB-43CA-BE05-4D35D8035AFE}"/>
            </c:ext>
          </c:extLst>
        </c:ser>
        <c:ser>
          <c:idx val="48"/>
          <c:order val="48"/>
          <c:tx>
            <c:strRef>
              <c:f>Data!$B$10</c:f>
              <c:strCache>
                <c:ptCount val="1"/>
                <c:pt idx="0">
                  <c:v>4</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Data!$P$10</c:f>
              <c:numCache>
                <c:formatCode>General</c:formatCode>
                <c:ptCount val="1"/>
                <c:pt idx="0">
                  <c:v>-5</c:v>
                </c:pt>
              </c:numCache>
            </c:numRef>
          </c:xVal>
          <c:yVal>
            <c:numRef>
              <c:f>Data!$Q$10</c:f>
              <c:numCache>
                <c:formatCode>General</c:formatCode>
                <c:ptCount val="1"/>
                <c:pt idx="0">
                  <c:v>-5</c:v>
                </c:pt>
              </c:numCache>
            </c:numRef>
          </c:yVal>
          <c:smooth val="0"/>
          <c:extLst>
            <c:ext xmlns:c16="http://schemas.microsoft.com/office/drawing/2014/chart" uri="{C3380CC4-5D6E-409C-BE32-E72D297353CC}">
              <c16:uniqueId val="{00000030-2AAB-43CA-BE05-4D35D8035AFE}"/>
            </c:ext>
          </c:extLst>
        </c:ser>
        <c:ser>
          <c:idx val="49"/>
          <c:order val="49"/>
          <c:tx>
            <c:strRef>
              <c:f>Data!$B$11</c:f>
              <c:strCache>
                <c:ptCount val="1"/>
                <c:pt idx="0">
                  <c:v>5</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Data!$P$11</c:f>
              <c:numCache>
                <c:formatCode>General</c:formatCode>
                <c:ptCount val="1"/>
                <c:pt idx="0">
                  <c:v>-5</c:v>
                </c:pt>
              </c:numCache>
            </c:numRef>
          </c:xVal>
          <c:yVal>
            <c:numRef>
              <c:f>Data!$Q$11</c:f>
              <c:numCache>
                <c:formatCode>General</c:formatCode>
                <c:ptCount val="1"/>
                <c:pt idx="0">
                  <c:v>-5</c:v>
                </c:pt>
              </c:numCache>
            </c:numRef>
          </c:yVal>
          <c:smooth val="0"/>
          <c:extLst>
            <c:ext xmlns:c16="http://schemas.microsoft.com/office/drawing/2014/chart" uri="{C3380CC4-5D6E-409C-BE32-E72D297353CC}">
              <c16:uniqueId val="{00000031-2AAB-43CA-BE05-4D35D8035AFE}"/>
            </c:ext>
          </c:extLst>
        </c:ser>
        <c:ser>
          <c:idx val="50"/>
          <c:order val="50"/>
          <c:tx>
            <c:strRef>
              <c:f>Data!$B$12</c:f>
              <c:strCache>
                <c:ptCount val="1"/>
                <c:pt idx="0">
                  <c:v>6</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Data!$P$12</c:f>
              <c:numCache>
                <c:formatCode>General</c:formatCode>
                <c:ptCount val="1"/>
                <c:pt idx="0">
                  <c:v>-5</c:v>
                </c:pt>
              </c:numCache>
            </c:numRef>
          </c:xVal>
          <c:yVal>
            <c:numRef>
              <c:f>Data!$Q$12</c:f>
              <c:numCache>
                <c:formatCode>General</c:formatCode>
                <c:ptCount val="1"/>
                <c:pt idx="0">
                  <c:v>-5</c:v>
                </c:pt>
              </c:numCache>
            </c:numRef>
          </c:yVal>
          <c:smooth val="0"/>
          <c:extLst>
            <c:ext xmlns:c16="http://schemas.microsoft.com/office/drawing/2014/chart" uri="{C3380CC4-5D6E-409C-BE32-E72D297353CC}">
              <c16:uniqueId val="{00000032-2AAB-43CA-BE05-4D35D8035AFE}"/>
            </c:ext>
          </c:extLst>
        </c:ser>
        <c:ser>
          <c:idx val="51"/>
          <c:order val="51"/>
          <c:tx>
            <c:strRef>
              <c:f>Data!$B$13</c:f>
              <c:strCache>
                <c:ptCount val="1"/>
                <c:pt idx="0">
                  <c:v>7</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Data!$P$13</c:f>
              <c:numCache>
                <c:formatCode>General</c:formatCode>
                <c:ptCount val="1"/>
                <c:pt idx="0">
                  <c:v>-5</c:v>
                </c:pt>
              </c:numCache>
            </c:numRef>
          </c:xVal>
          <c:yVal>
            <c:numRef>
              <c:f>Data!$Q$13</c:f>
              <c:numCache>
                <c:formatCode>General</c:formatCode>
                <c:ptCount val="1"/>
                <c:pt idx="0">
                  <c:v>-5</c:v>
                </c:pt>
              </c:numCache>
            </c:numRef>
          </c:yVal>
          <c:smooth val="0"/>
          <c:extLst>
            <c:ext xmlns:c16="http://schemas.microsoft.com/office/drawing/2014/chart" uri="{C3380CC4-5D6E-409C-BE32-E72D297353CC}">
              <c16:uniqueId val="{00000033-2AAB-43CA-BE05-4D35D8035AFE}"/>
            </c:ext>
          </c:extLst>
        </c:ser>
        <c:ser>
          <c:idx val="52"/>
          <c:order val="52"/>
          <c:tx>
            <c:strRef>
              <c:f>Data!$B$14</c:f>
              <c:strCache>
                <c:ptCount val="1"/>
                <c:pt idx="0">
                  <c:v>8</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Data!$P$14</c:f>
              <c:numCache>
                <c:formatCode>General</c:formatCode>
                <c:ptCount val="1"/>
                <c:pt idx="0">
                  <c:v>-5</c:v>
                </c:pt>
              </c:numCache>
            </c:numRef>
          </c:xVal>
          <c:yVal>
            <c:numRef>
              <c:f>Data!$Q$14</c:f>
              <c:numCache>
                <c:formatCode>General</c:formatCode>
                <c:ptCount val="1"/>
                <c:pt idx="0">
                  <c:v>-5</c:v>
                </c:pt>
              </c:numCache>
            </c:numRef>
          </c:yVal>
          <c:smooth val="0"/>
          <c:extLst>
            <c:ext xmlns:c16="http://schemas.microsoft.com/office/drawing/2014/chart" uri="{C3380CC4-5D6E-409C-BE32-E72D297353CC}">
              <c16:uniqueId val="{00000034-2AAB-43CA-BE05-4D35D8035AFE}"/>
            </c:ext>
          </c:extLst>
        </c:ser>
        <c:ser>
          <c:idx val="53"/>
          <c:order val="53"/>
          <c:tx>
            <c:strRef>
              <c:f>Data!$B$15</c:f>
              <c:strCache>
                <c:ptCount val="1"/>
                <c:pt idx="0">
                  <c:v>9</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Data!$P$15</c:f>
              <c:numCache>
                <c:formatCode>General</c:formatCode>
                <c:ptCount val="1"/>
                <c:pt idx="0">
                  <c:v>-5</c:v>
                </c:pt>
              </c:numCache>
            </c:numRef>
          </c:xVal>
          <c:yVal>
            <c:numRef>
              <c:f>Data!$Q$15</c:f>
              <c:numCache>
                <c:formatCode>General</c:formatCode>
                <c:ptCount val="1"/>
                <c:pt idx="0">
                  <c:v>-5</c:v>
                </c:pt>
              </c:numCache>
            </c:numRef>
          </c:yVal>
          <c:smooth val="0"/>
          <c:extLst>
            <c:ext xmlns:c16="http://schemas.microsoft.com/office/drawing/2014/chart" uri="{C3380CC4-5D6E-409C-BE32-E72D297353CC}">
              <c16:uniqueId val="{00000035-2AAB-43CA-BE05-4D35D8035AFE}"/>
            </c:ext>
          </c:extLst>
        </c:ser>
        <c:ser>
          <c:idx val="54"/>
          <c:order val="54"/>
          <c:tx>
            <c:strRef>
              <c:f>Data!$B$16</c:f>
              <c:strCache>
                <c:ptCount val="1"/>
                <c:pt idx="0">
                  <c:v>10</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Data!$P$16</c:f>
              <c:numCache>
                <c:formatCode>General</c:formatCode>
                <c:ptCount val="1"/>
                <c:pt idx="0">
                  <c:v>-5</c:v>
                </c:pt>
              </c:numCache>
            </c:numRef>
          </c:xVal>
          <c:yVal>
            <c:numRef>
              <c:f>Data!$Q$16</c:f>
              <c:numCache>
                <c:formatCode>General</c:formatCode>
                <c:ptCount val="1"/>
                <c:pt idx="0">
                  <c:v>-5</c:v>
                </c:pt>
              </c:numCache>
            </c:numRef>
          </c:yVal>
          <c:smooth val="0"/>
          <c:extLst>
            <c:ext xmlns:c16="http://schemas.microsoft.com/office/drawing/2014/chart" uri="{C3380CC4-5D6E-409C-BE32-E72D297353CC}">
              <c16:uniqueId val="{00000036-2AAB-43CA-BE05-4D35D8035AFE}"/>
            </c:ext>
          </c:extLst>
        </c:ser>
        <c:ser>
          <c:idx val="55"/>
          <c:order val="55"/>
          <c:tx>
            <c:strRef>
              <c:f>Data!$B$17</c:f>
              <c:strCache>
                <c:ptCount val="1"/>
                <c:pt idx="0">
                  <c:v>11</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Data!$P$17</c:f>
              <c:numCache>
                <c:formatCode>General</c:formatCode>
                <c:ptCount val="1"/>
                <c:pt idx="0">
                  <c:v>-5</c:v>
                </c:pt>
              </c:numCache>
            </c:numRef>
          </c:xVal>
          <c:yVal>
            <c:numRef>
              <c:f>Data!$Q$17</c:f>
              <c:numCache>
                <c:formatCode>General</c:formatCode>
                <c:ptCount val="1"/>
                <c:pt idx="0">
                  <c:v>-5</c:v>
                </c:pt>
              </c:numCache>
            </c:numRef>
          </c:yVal>
          <c:smooth val="0"/>
          <c:extLst>
            <c:ext xmlns:c16="http://schemas.microsoft.com/office/drawing/2014/chart" uri="{C3380CC4-5D6E-409C-BE32-E72D297353CC}">
              <c16:uniqueId val="{00000037-2AAB-43CA-BE05-4D35D8035AFE}"/>
            </c:ext>
          </c:extLst>
        </c:ser>
        <c:ser>
          <c:idx val="56"/>
          <c:order val="56"/>
          <c:tx>
            <c:strRef>
              <c:f>Data!$B$18</c:f>
              <c:strCache>
                <c:ptCount val="1"/>
                <c:pt idx="0">
                  <c:v>12</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Data!$P$18</c:f>
              <c:numCache>
                <c:formatCode>General</c:formatCode>
                <c:ptCount val="1"/>
                <c:pt idx="0">
                  <c:v>-5</c:v>
                </c:pt>
              </c:numCache>
            </c:numRef>
          </c:xVal>
          <c:yVal>
            <c:numRef>
              <c:f>Data!$Q$18</c:f>
              <c:numCache>
                <c:formatCode>General</c:formatCode>
                <c:ptCount val="1"/>
                <c:pt idx="0">
                  <c:v>-5</c:v>
                </c:pt>
              </c:numCache>
            </c:numRef>
          </c:yVal>
          <c:smooth val="0"/>
          <c:extLst>
            <c:ext xmlns:c16="http://schemas.microsoft.com/office/drawing/2014/chart" uri="{C3380CC4-5D6E-409C-BE32-E72D297353CC}">
              <c16:uniqueId val="{00000038-2AAB-43CA-BE05-4D35D8035AFE}"/>
            </c:ext>
          </c:extLst>
        </c:ser>
        <c:ser>
          <c:idx val="57"/>
          <c:order val="57"/>
          <c:tx>
            <c:strRef>
              <c:f>Data!$B$19</c:f>
              <c:strCache>
                <c:ptCount val="1"/>
                <c:pt idx="0">
                  <c:v>13</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Data!$P$19</c:f>
              <c:numCache>
                <c:formatCode>General</c:formatCode>
                <c:ptCount val="1"/>
                <c:pt idx="0">
                  <c:v>-5</c:v>
                </c:pt>
              </c:numCache>
            </c:numRef>
          </c:xVal>
          <c:yVal>
            <c:numRef>
              <c:f>Data!$Q$19</c:f>
              <c:numCache>
                <c:formatCode>General</c:formatCode>
                <c:ptCount val="1"/>
                <c:pt idx="0">
                  <c:v>-5</c:v>
                </c:pt>
              </c:numCache>
            </c:numRef>
          </c:yVal>
          <c:smooth val="0"/>
          <c:extLst>
            <c:ext xmlns:c16="http://schemas.microsoft.com/office/drawing/2014/chart" uri="{C3380CC4-5D6E-409C-BE32-E72D297353CC}">
              <c16:uniqueId val="{00000039-2AAB-43CA-BE05-4D35D8035AFE}"/>
            </c:ext>
          </c:extLst>
        </c:ser>
        <c:ser>
          <c:idx val="58"/>
          <c:order val="58"/>
          <c:tx>
            <c:strRef>
              <c:f>Data!$B$20</c:f>
              <c:strCache>
                <c:ptCount val="1"/>
                <c:pt idx="0">
                  <c:v>14</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Data!$P$20</c:f>
              <c:numCache>
                <c:formatCode>General</c:formatCode>
                <c:ptCount val="1"/>
                <c:pt idx="0">
                  <c:v>-5</c:v>
                </c:pt>
              </c:numCache>
            </c:numRef>
          </c:xVal>
          <c:yVal>
            <c:numRef>
              <c:f>Data!$Q$20</c:f>
              <c:numCache>
                <c:formatCode>General</c:formatCode>
                <c:ptCount val="1"/>
                <c:pt idx="0">
                  <c:v>-5</c:v>
                </c:pt>
              </c:numCache>
            </c:numRef>
          </c:yVal>
          <c:smooth val="0"/>
          <c:extLst>
            <c:ext xmlns:c16="http://schemas.microsoft.com/office/drawing/2014/chart" uri="{C3380CC4-5D6E-409C-BE32-E72D297353CC}">
              <c16:uniqueId val="{0000003A-2AAB-43CA-BE05-4D35D8035AFE}"/>
            </c:ext>
          </c:extLst>
        </c:ser>
        <c:ser>
          <c:idx val="59"/>
          <c:order val="59"/>
          <c:tx>
            <c:strRef>
              <c:f>Data!$B$21</c:f>
              <c:strCache>
                <c:ptCount val="1"/>
                <c:pt idx="0">
                  <c:v>15</c:v>
                </c:pt>
              </c:strCache>
            </c:strRef>
          </c:tx>
          <c:spPr>
            <a:ln w="28575">
              <a:noFill/>
            </a:ln>
          </c:spPr>
          <c:marker>
            <c:symbol val="circle"/>
            <c:size val="25"/>
            <c:spPr>
              <a:solidFill>
                <a:schemeClr val="accent2">
                  <a:lumMod val="50000"/>
                </a:schemeClr>
              </a:solid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Data!$P$21</c:f>
              <c:numCache>
                <c:formatCode>General</c:formatCode>
                <c:ptCount val="1"/>
                <c:pt idx="0">
                  <c:v>-5</c:v>
                </c:pt>
              </c:numCache>
            </c:numRef>
          </c:xVal>
          <c:yVal>
            <c:numRef>
              <c:f>Data!$Q$21</c:f>
              <c:numCache>
                <c:formatCode>General</c:formatCode>
                <c:ptCount val="1"/>
                <c:pt idx="0">
                  <c:v>-5</c:v>
                </c:pt>
              </c:numCache>
            </c:numRef>
          </c:yVal>
          <c:smooth val="0"/>
          <c:extLst>
            <c:ext xmlns:c16="http://schemas.microsoft.com/office/drawing/2014/chart" uri="{C3380CC4-5D6E-409C-BE32-E72D297353CC}">
              <c16:uniqueId val="{0000003B-2AAB-43CA-BE05-4D35D8035AFE}"/>
            </c:ext>
          </c:extLst>
        </c:ser>
        <c:ser>
          <c:idx val="60"/>
          <c:order val="60"/>
          <c:tx>
            <c:strRef>
              <c:f>Data!$B$7</c:f>
              <c:strCache>
                <c:ptCount val="1"/>
                <c:pt idx="0">
                  <c:v>1</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Data!$T$7</c:f>
              <c:numCache>
                <c:formatCode>General</c:formatCode>
                <c:ptCount val="1"/>
                <c:pt idx="0">
                  <c:v>-5</c:v>
                </c:pt>
              </c:numCache>
            </c:numRef>
          </c:xVal>
          <c:yVal>
            <c:numRef>
              <c:f>Data!$U$7</c:f>
              <c:numCache>
                <c:formatCode>General</c:formatCode>
                <c:ptCount val="1"/>
                <c:pt idx="0">
                  <c:v>-5</c:v>
                </c:pt>
              </c:numCache>
            </c:numRef>
          </c:yVal>
          <c:smooth val="0"/>
          <c:extLst>
            <c:ext xmlns:c16="http://schemas.microsoft.com/office/drawing/2014/chart" uri="{C3380CC4-5D6E-409C-BE32-E72D297353CC}">
              <c16:uniqueId val="{0000003C-2AAB-43CA-BE05-4D35D8035AFE}"/>
            </c:ext>
          </c:extLst>
        </c:ser>
        <c:ser>
          <c:idx val="61"/>
          <c:order val="61"/>
          <c:tx>
            <c:strRef>
              <c:f>Data!$B$8</c:f>
              <c:strCache>
                <c:ptCount val="1"/>
                <c:pt idx="0">
                  <c:v>2</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Data!$T$8</c:f>
              <c:numCache>
                <c:formatCode>General</c:formatCode>
                <c:ptCount val="1"/>
                <c:pt idx="0">
                  <c:v>-5</c:v>
                </c:pt>
              </c:numCache>
            </c:numRef>
          </c:xVal>
          <c:yVal>
            <c:numRef>
              <c:f>Data!$U$8</c:f>
              <c:numCache>
                <c:formatCode>General</c:formatCode>
                <c:ptCount val="1"/>
                <c:pt idx="0">
                  <c:v>-5</c:v>
                </c:pt>
              </c:numCache>
            </c:numRef>
          </c:yVal>
          <c:smooth val="0"/>
          <c:extLst>
            <c:ext xmlns:c16="http://schemas.microsoft.com/office/drawing/2014/chart" uri="{C3380CC4-5D6E-409C-BE32-E72D297353CC}">
              <c16:uniqueId val="{0000003D-2AAB-43CA-BE05-4D35D8035AFE}"/>
            </c:ext>
          </c:extLst>
        </c:ser>
        <c:ser>
          <c:idx val="62"/>
          <c:order val="62"/>
          <c:tx>
            <c:strRef>
              <c:f>Data!$B$9</c:f>
              <c:strCache>
                <c:ptCount val="1"/>
                <c:pt idx="0">
                  <c:v>3</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Data!$T$9</c:f>
              <c:numCache>
                <c:formatCode>General</c:formatCode>
                <c:ptCount val="1"/>
                <c:pt idx="0">
                  <c:v>-5</c:v>
                </c:pt>
              </c:numCache>
            </c:numRef>
          </c:xVal>
          <c:yVal>
            <c:numRef>
              <c:f>Data!$U$9</c:f>
              <c:numCache>
                <c:formatCode>General</c:formatCode>
                <c:ptCount val="1"/>
                <c:pt idx="0">
                  <c:v>-5</c:v>
                </c:pt>
              </c:numCache>
            </c:numRef>
          </c:yVal>
          <c:smooth val="0"/>
          <c:extLst>
            <c:ext xmlns:c16="http://schemas.microsoft.com/office/drawing/2014/chart" uri="{C3380CC4-5D6E-409C-BE32-E72D297353CC}">
              <c16:uniqueId val="{0000003E-2AAB-43CA-BE05-4D35D8035AFE}"/>
            </c:ext>
          </c:extLst>
        </c:ser>
        <c:ser>
          <c:idx val="63"/>
          <c:order val="63"/>
          <c:tx>
            <c:strRef>
              <c:f>Data!$B$10</c:f>
              <c:strCache>
                <c:ptCount val="1"/>
                <c:pt idx="0">
                  <c:v>4</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Data!$T$10</c:f>
              <c:numCache>
                <c:formatCode>General</c:formatCode>
                <c:ptCount val="1"/>
                <c:pt idx="0">
                  <c:v>-5</c:v>
                </c:pt>
              </c:numCache>
            </c:numRef>
          </c:xVal>
          <c:yVal>
            <c:numRef>
              <c:f>Data!$U$10</c:f>
              <c:numCache>
                <c:formatCode>General</c:formatCode>
                <c:ptCount val="1"/>
                <c:pt idx="0">
                  <c:v>-5</c:v>
                </c:pt>
              </c:numCache>
            </c:numRef>
          </c:yVal>
          <c:smooth val="0"/>
          <c:extLst>
            <c:ext xmlns:c16="http://schemas.microsoft.com/office/drawing/2014/chart" uri="{C3380CC4-5D6E-409C-BE32-E72D297353CC}">
              <c16:uniqueId val="{0000003F-2AAB-43CA-BE05-4D35D8035AFE}"/>
            </c:ext>
          </c:extLst>
        </c:ser>
        <c:ser>
          <c:idx val="64"/>
          <c:order val="64"/>
          <c:tx>
            <c:strRef>
              <c:f>Data!$B$11</c:f>
              <c:strCache>
                <c:ptCount val="1"/>
                <c:pt idx="0">
                  <c:v>5</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Data!$T$11</c:f>
              <c:numCache>
                <c:formatCode>General</c:formatCode>
                <c:ptCount val="1"/>
                <c:pt idx="0">
                  <c:v>-5</c:v>
                </c:pt>
              </c:numCache>
            </c:numRef>
          </c:xVal>
          <c:yVal>
            <c:numRef>
              <c:f>Data!$U$11</c:f>
              <c:numCache>
                <c:formatCode>General</c:formatCode>
                <c:ptCount val="1"/>
                <c:pt idx="0">
                  <c:v>-5</c:v>
                </c:pt>
              </c:numCache>
            </c:numRef>
          </c:yVal>
          <c:smooth val="0"/>
          <c:extLst>
            <c:ext xmlns:c16="http://schemas.microsoft.com/office/drawing/2014/chart" uri="{C3380CC4-5D6E-409C-BE32-E72D297353CC}">
              <c16:uniqueId val="{00000040-2AAB-43CA-BE05-4D35D8035AFE}"/>
            </c:ext>
          </c:extLst>
        </c:ser>
        <c:ser>
          <c:idx val="65"/>
          <c:order val="65"/>
          <c:tx>
            <c:strRef>
              <c:f>Data!$B$12</c:f>
              <c:strCache>
                <c:ptCount val="1"/>
                <c:pt idx="0">
                  <c:v>6</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Data!$T$12</c:f>
              <c:numCache>
                <c:formatCode>General</c:formatCode>
                <c:ptCount val="1"/>
                <c:pt idx="0">
                  <c:v>-5</c:v>
                </c:pt>
              </c:numCache>
            </c:numRef>
          </c:xVal>
          <c:yVal>
            <c:numRef>
              <c:f>Data!$U$12</c:f>
              <c:numCache>
                <c:formatCode>General</c:formatCode>
                <c:ptCount val="1"/>
                <c:pt idx="0">
                  <c:v>-5</c:v>
                </c:pt>
              </c:numCache>
            </c:numRef>
          </c:yVal>
          <c:smooth val="0"/>
          <c:extLst>
            <c:ext xmlns:c16="http://schemas.microsoft.com/office/drawing/2014/chart" uri="{C3380CC4-5D6E-409C-BE32-E72D297353CC}">
              <c16:uniqueId val="{00000041-2AAB-43CA-BE05-4D35D8035AFE}"/>
            </c:ext>
          </c:extLst>
        </c:ser>
        <c:ser>
          <c:idx val="66"/>
          <c:order val="66"/>
          <c:tx>
            <c:strRef>
              <c:f>Data!$B$13</c:f>
              <c:strCache>
                <c:ptCount val="1"/>
                <c:pt idx="0">
                  <c:v>7</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Data!$T$13</c:f>
              <c:numCache>
                <c:formatCode>General</c:formatCode>
                <c:ptCount val="1"/>
                <c:pt idx="0">
                  <c:v>-5</c:v>
                </c:pt>
              </c:numCache>
            </c:numRef>
          </c:xVal>
          <c:yVal>
            <c:numRef>
              <c:f>Data!$U$13</c:f>
              <c:numCache>
                <c:formatCode>General</c:formatCode>
                <c:ptCount val="1"/>
                <c:pt idx="0">
                  <c:v>-5</c:v>
                </c:pt>
              </c:numCache>
            </c:numRef>
          </c:yVal>
          <c:smooth val="0"/>
          <c:extLst>
            <c:ext xmlns:c16="http://schemas.microsoft.com/office/drawing/2014/chart" uri="{C3380CC4-5D6E-409C-BE32-E72D297353CC}">
              <c16:uniqueId val="{00000042-2AAB-43CA-BE05-4D35D8035AFE}"/>
            </c:ext>
          </c:extLst>
        </c:ser>
        <c:ser>
          <c:idx val="67"/>
          <c:order val="67"/>
          <c:tx>
            <c:strRef>
              <c:f>Data!$B$14</c:f>
              <c:strCache>
                <c:ptCount val="1"/>
                <c:pt idx="0">
                  <c:v>8</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Data!$T$14</c:f>
              <c:numCache>
                <c:formatCode>General</c:formatCode>
                <c:ptCount val="1"/>
                <c:pt idx="0">
                  <c:v>-5</c:v>
                </c:pt>
              </c:numCache>
            </c:numRef>
          </c:xVal>
          <c:yVal>
            <c:numRef>
              <c:f>Data!$U$14</c:f>
              <c:numCache>
                <c:formatCode>General</c:formatCode>
                <c:ptCount val="1"/>
                <c:pt idx="0">
                  <c:v>-5</c:v>
                </c:pt>
              </c:numCache>
            </c:numRef>
          </c:yVal>
          <c:smooth val="0"/>
          <c:extLst>
            <c:ext xmlns:c16="http://schemas.microsoft.com/office/drawing/2014/chart" uri="{C3380CC4-5D6E-409C-BE32-E72D297353CC}">
              <c16:uniqueId val="{00000043-2AAB-43CA-BE05-4D35D8035AFE}"/>
            </c:ext>
          </c:extLst>
        </c:ser>
        <c:ser>
          <c:idx val="68"/>
          <c:order val="68"/>
          <c:tx>
            <c:strRef>
              <c:f>Data!$B$15</c:f>
              <c:strCache>
                <c:ptCount val="1"/>
                <c:pt idx="0">
                  <c:v>9</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Data!$T$15</c:f>
              <c:numCache>
                <c:formatCode>General</c:formatCode>
                <c:ptCount val="1"/>
                <c:pt idx="0">
                  <c:v>-5</c:v>
                </c:pt>
              </c:numCache>
            </c:numRef>
          </c:xVal>
          <c:yVal>
            <c:numRef>
              <c:f>Data!$U$15</c:f>
              <c:numCache>
                <c:formatCode>General</c:formatCode>
                <c:ptCount val="1"/>
                <c:pt idx="0">
                  <c:v>-5</c:v>
                </c:pt>
              </c:numCache>
            </c:numRef>
          </c:yVal>
          <c:smooth val="0"/>
          <c:extLst>
            <c:ext xmlns:c16="http://schemas.microsoft.com/office/drawing/2014/chart" uri="{C3380CC4-5D6E-409C-BE32-E72D297353CC}">
              <c16:uniqueId val="{00000044-2AAB-43CA-BE05-4D35D8035AFE}"/>
            </c:ext>
          </c:extLst>
        </c:ser>
        <c:ser>
          <c:idx val="69"/>
          <c:order val="69"/>
          <c:tx>
            <c:strRef>
              <c:f>Data!$B$16</c:f>
              <c:strCache>
                <c:ptCount val="1"/>
                <c:pt idx="0">
                  <c:v>10</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Data!$T$16</c:f>
              <c:numCache>
                <c:formatCode>General</c:formatCode>
                <c:ptCount val="1"/>
                <c:pt idx="0">
                  <c:v>-5</c:v>
                </c:pt>
              </c:numCache>
            </c:numRef>
          </c:xVal>
          <c:yVal>
            <c:numRef>
              <c:f>Data!$U$16</c:f>
              <c:numCache>
                <c:formatCode>General</c:formatCode>
                <c:ptCount val="1"/>
                <c:pt idx="0">
                  <c:v>-5</c:v>
                </c:pt>
              </c:numCache>
            </c:numRef>
          </c:yVal>
          <c:smooth val="0"/>
          <c:extLst>
            <c:ext xmlns:c16="http://schemas.microsoft.com/office/drawing/2014/chart" uri="{C3380CC4-5D6E-409C-BE32-E72D297353CC}">
              <c16:uniqueId val="{00000045-2AAB-43CA-BE05-4D35D8035AFE}"/>
            </c:ext>
          </c:extLst>
        </c:ser>
        <c:ser>
          <c:idx val="70"/>
          <c:order val="70"/>
          <c:tx>
            <c:strRef>
              <c:f>Data!$B$17</c:f>
              <c:strCache>
                <c:ptCount val="1"/>
                <c:pt idx="0">
                  <c:v>11</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Data!$T$17</c:f>
              <c:numCache>
                <c:formatCode>General</c:formatCode>
                <c:ptCount val="1"/>
                <c:pt idx="0">
                  <c:v>-5</c:v>
                </c:pt>
              </c:numCache>
            </c:numRef>
          </c:xVal>
          <c:yVal>
            <c:numRef>
              <c:f>Data!$U$17</c:f>
              <c:numCache>
                <c:formatCode>General</c:formatCode>
                <c:ptCount val="1"/>
                <c:pt idx="0">
                  <c:v>-5</c:v>
                </c:pt>
              </c:numCache>
            </c:numRef>
          </c:yVal>
          <c:smooth val="0"/>
          <c:extLst>
            <c:ext xmlns:c16="http://schemas.microsoft.com/office/drawing/2014/chart" uri="{C3380CC4-5D6E-409C-BE32-E72D297353CC}">
              <c16:uniqueId val="{00000046-2AAB-43CA-BE05-4D35D8035AFE}"/>
            </c:ext>
          </c:extLst>
        </c:ser>
        <c:ser>
          <c:idx val="71"/>
          <c:order val="71"/>
          <c:tx>
            <c:strRef>
              <c:f>Data!$B$18</c:f>
              <c:strCache>
                <c:ptCount val="1"/>
                <c:pt idx="0">
                  <c:v>12</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Data!$T$18</c:f>
              <c:numCache>
                <c:formatCode>General</c:formatCode>
                <c:ptCount val="1"/>
                <c:pt idx="0">
                  <c:v>-5</c:v>
                </c:pt>
              </c:numCache>
            </c:numRef>
          </c:xVal>
          <c:yVal>
            <c:numRef>
              <c:f>Data!$U$18</c:f>
              <c:numCache>
                <c:formatCode>General</c:formatCode>
                <c:ptCount val="1"/>
                <c:pt idx="0">
                  <c:v>-5</c:v>
                </c:pt>
              </c:numCache>
            </c:numRef>
          </c:yVal>
          <c:smooth val="0"/>
          <c:extLst>
            <c:ext xmlns:c16="http://schemas.microsoft.com/office/drawing/2014/chart" uri="{C3380CC4-5D6E-409C-BE32-E72D297353CC}">
              <c16:uniqueId val="{00000047-2AAB-43CA-BE05-4D35D8035AFE}"/>
            </c:ext>
          </c:extLst>
        </c:ser>
        <c:ser>
          <c:idx val="72"/>
          <c:order val="72"/>
          <c:tx>
            <c:strRef>
              <c:f>Data!$B$19</c:f>
              <c:strCache>
                <c:ptCount val="1"/>
                <c:pt idx="0">
                  <c:v>13</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Data!$T$19</c:f>
              <c:numCache>
                <c:formatCode>General</c:formatCode>
                <c:ptCount val="1"/>
                <c:pt idx="0">
                  <c:v>-5</c:v>
                </c:pt>
              </c:numCache>
            </c:numRef>
          </c:xVal>
          <c:yVal>
            <c:numRef>
              <c:f>Data!$U$19</c:f>
              <c:numCache>
                <c:formatCode>General</c:formatCode>
                <c:ptCount val="1"/>
                <c:pt idx="0">
                  <c:v>-5</c:v>
                </c:pt>
              </c:numCache>
            </c:numRef>
          </c:yVal>
          <c:smooth val="0"/>
          <c:extLst>
            <c:ext xmlns:c16="http://schemas.microsoft.com/office/drawing/2014/chart" uri="{C3380CC4-5D6E-409C-BE32-E72D297353CC}">
              <c16:uniqueId val="{00000048-2AAB-43CA-BE05-4D35D8035AFE}"/>
            </c:ext>
          </c:extLst>
        </c:ser>
        <c:ser>
          <c:idx val="73"/>
          <c:order val="73"/>
          <c:tx>
            <c:strRef>
              <c:f>Data!$B$20</c:f>
              <c:strCache>
                <c:ptCount val="1"/>
                <c:pt idx="0">
                  <c:v>14</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Data!$T$20</c:f>
              <c:numCache>
                <c:formatCode>General</c:formatCode>
                <c:ptCount val="1"/>
                <c:pt idx="0">
                  <c:v>-5</c:v>
                </c:pt>
              </c:numCache>
            </c:numRef>
          </c:xVal>
          <c:yVal>
            <c:numRef>
              <c:f>Data!$U$20</c:f>
              <c:numCache>
                <c:formatCode>General</c:formatCode>
                <c:ptCount val="1"/>
                <c:pt idx="0">
                  <c:v>-5</c:v>
                </c:pt>
              </c:numCache>
            </c:numRef>
          </c:yVal>
          <c:smooth val="0"/>
          <c:extLst>
            <c:ext xmlns:c16="http://schemas.microsoft.com/office/drawing/2014/chart" uri="{C3380CC4-5D6E-409C-BE32-E72D297353CC}">
              <c16:uniqueId val="{00000049-2AAB-43CA-BE05-4D35D8035AFE}"/>
            </c:ext>
          </c:extLst>
        </c:ser>
        <c:ser>
          <c:idx val="74"/>
          <c:order val="74"/>
          <c:tx>
            <c:strRef>
              <c:f>Data!$B$21</c:f>
              <c:strCache>
                <c:ptCount val="1"/>
                <c:pt idx="0">
                  <c:v>15</c:v>
                </c:pt>
              </c:strCache>
            </c:strRef>
          </c:tx>
          <c:spPr>
            <a:ln w="28575">
              <a:noFill/>
            </a:ln>
          </c:spPr>
          <c:marker>
            <c:symbol val="picture"/>
            <c:spPr>
              <a:blipFill>
                <a:blip xmlns:r="http://schemas.openxmlformats.org/officeDocument/2006/relationships" r:embed="rId1"/>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Data!$T$21</c:f>
              <c:numCache>
                <c:formatCode>General</c:formatCode>
                <c:ptCount val="1"/>
                <c:pt idx="0">
                  <c:v>-5</c:v>
                </c:pt>
              </c:numCache>
            </c:numRef>
          </c:xVal>
          <c:yVal>
            <c:numRef>
              <c:f>Data!$U$21</c:f>
              <c:numCache>
                <c:formatCode>General</c:formatCode>
                <c:ptCount val="1"/>
                <c:pt idx="0">
                  <c:v>-5</c:v>
                </c:pt>
              </c:numCache>
            </c:numRef>
          </c:yVal>
          <c:smooth val="0"/>
          <c:extLst>
            <c:ext xmlns:c16="http://schemas.microsoft.com/office/drawing/2014/chart" uri="{C3380CC4-5D6E-409C-BE32-E72D297353CC}">
              <c16:uniqueId val="{0000004A-2AAB-43CA-BE05-4D35D8035AFE}"/>
            </c:ext>
          </c:extLst>
        </c:ser>
        <c:ser>
          <c:idx val="75"/>
          <c:order val="75"/>
          <c:tx>
            <c:strRef>
              <c:f>Data!$B$7</c:f>
              <c:strCache>
                <c:ptCount val="1"/>
                <c:pt idx="0">
                  <c:v>1</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Data!$X$7</c:f>
              <c:numCache>
                <c:formatCode>General</c:formatCode>
                <c:ptCount val="1"/>
                <c:pt idx="0">
                  <c:v>-5</c:v>
                </c:pt>
              </c:numCache>
            </c:numRef>
          </c:xVal>
          <c:yVal>
            <c:numRef>
              <c:f>Data!$Y$7</c:f>
              <c:numCache>
                <c:formatCode>General</c:formatCode>
                <c:ptCount val="1"/>
                <c:pt idx="0">
                  <c:v>-5</c:v>
                </c:pt>
              </c:numCache>
            </c:numRef>
          </c:yVal>
          <c:smooth val="0"/>
          <c:extLst>
            <c:ext xmlns:c16="http://schemas.microsoft.com/office/drawing/2014/chart" uri="{C3380CC4-5D6E-409C-BE32-E72D297353CC}">
              <c16:uniqueId val="{0000004B-2AAB-43CA-BE05-4D35D8035AFE}"/>
            </c:ext>
          </c:extLst>
        </c:ser>
        <c:ser>
          <c:idx val="76"/>
          <c:order val="76"/>
          <c:tx>
            <c:strRef>
              <c:f>Data!$B$8</c:f>
              <c:strCache>
                <c:ptCount val="1"/>
                <c:pt idx="0">
                  <c:v>2</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Data!$X$8</c:f>
              <c:numCache>
                <c:formatCode>General</c:formatCode>
                <c:ptCount val="1"/>
                <c:pt idx="0">
                  <c:v>-5</c:v>
                </c:pt>
              </c:numCache>
            </c:numRef>
          </c:xVal>
          <c:yVal>
            <c:numRef>
              <c:f>Data!$Y$8</c:f>
              <c:numCache>
                <c:formatCode>General</c:formatCode>
                <c:ptCount val="1"/>
                <c:pt idx="0">
                  <c:v>-5</c:v>
                </c:pt>
              </c:numCache>
            </c:numRef>
          </c:yVal>
          <c:smooth val="0"/>
          <c:extLst>
            <c:ext xmlns:c16="http://schemas.microsoft.com/office/drawing/2014/chart" uri="{C3380CC4-5D6E-409C-BE32-E72D297353CC}">
              <c16:uniqueId val="{0000004C-2AAB-43CA-BE05-4D35D8035AFE}"/>
            </c:ext>
          </c:extLst>
        </c:ser>
        <c:ser>
          <c:idx val="77"/>
          <c:order val="77"/>
          <c:tx>
            <c:strRef>
              <c:f>Data!$B$9</c:f>
              <c:strCache>
                <c:ptCount val="1"/>
                <c:pt idx="0">
                  <c:v>3</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Data!$X$9</c:f>
              <c:numCache>
                <c:formatCode>General</c:formatCode>
                <c:ptCount val="1"/>
                <c:pt idx="0">
                  <c:v>-5</c:v>
                </c:pt>
              </c:numCache>
            </c:numRef>
          </c:xVal>
          <c:yVal>
            <c:numRef>
              <c:f>Data!$Y$9</c:f>
              <c:numCache>
                <c:formatCode>General</c:formatCode>
                <c:ptCount val="1"/>
                <c:pt idx="0">
                  <c:v>-5</c:v>
                </c:pt>
              </c:numCache>
            </c:numRef>
          </c:yVal>
          <c:smooth val="0"/>
          <c:extLst>
            <c:ext xmlns:c16="http://schemas.microsoft.com/office/drawing/2014/chart" uri="{C3380CC4-5D6E-409C-BE32-E72D297353CC}">
              <c16:uniqueId val="{0000004D-2AAB-43CA-BE05-4D35D8035AFE}"/>
            </c:ext>
          </c:extLst>
        </c:ser>
        <c:ser>
          <c:idx val="78"/>
          <c:order val="78"/>
          <c:tx>
            <c:strRef>
              <c:f>Data!$B$10</c:f>
              <c:strCache>
                <c:ptCount val="1"/>
                <c:pt idx="0">
                  <c:v>4</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Data!$X$10</c:f>
              <c:numCache>
                <c:formatCode>General</c:formatCode>
                <c:ptCount val="1"/>
                <c:pt idx="0">
                  <c:v>-5</c:v>
                </c:pt>
              </c:numCache>
            </c:numRef>
          </c:xVal>
          <c:yVal>
            <c:numRef>
              <c:f>Data!$Y$10</c:f>
              <c:numCache>
                <c:formatCode>General</c:formatCode>
                <c:ptCount val="1"/>
                <c:pt idx="0">
                  <c:v>-5</c:v>
                </c:pt>
              </c:numCache>
            </c:numRef>
          </c:yVal>
          <c:smooth val="0"/>
          <c:extLst>
            <c:ext xmlns:c16="http://schemas.microsoft.com/office/drawing/2014/chart" uri="{C3380CC4-5D6E-409C-BE32-E72D297353CC}">
              <c16:uniqueId val="{0000004E-2AAB-43CA-BE05-4D35D8035AFE}"/>
            </c:ext>
          </c:extLst>
        </c:ser>
        <c:ser>
          <c:idx val="79"/>
          <c:order val="79"/>
          <c:tx>
            <c:strRef>
              <c:f>Data!$B$11</c:f>
              <c:strCache>
                <c:ptCount val="1"/>
                <c:pt idx="0">
                  <c:v>5</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Data!$X$11</c:f>
              <c:numCache>
                <c:formatCode>General</c:formatCode>
                <c:ptCount val="1"/>
                <c:pt idx="0">
                  <c:v>-5</c:v>
                </c:pt>
              </c:numCache>
            </c:numRef>
          </c:xVal>
          <c:yVal>
            <c:numRef>
              <c:f>Data!$Y$11</c:f>
              <c:numCache>
                <c:formatCode>General</c:formatCode>
                <c:ptCount val="1"/>
                <c:pt idx="0">
                  <c:v>-5</c:v>
                </c:pt>
              </c:numCache>
            </c:numRef>
          </c:yVal>
          <c:smooth val="0"/>
          <c:extLst>
            <c:ext xmlns:c16="http://schemas.microsoft.com/office/drawing/2014/chart" uri="{C3380CC4-5D6E-409C-BE32-E72D297353CC}">
              <c16:uniqueId val="{0000004F-2AAB-43CA-BE05-4D35D8035AFE}"/>
            </c:ext>
          </c:extLst>
        </c:ser>
        <c:ser>
          <c:idx val="80"/>
          <c:order val="80"/>
          <c:tx>
            <c:strRef>
              <c:f>Data!$B$12</c:f>
              <c:strCache>
                <c:ptCount val="1"/>
                <c:pt idx="0">
                  <c:v>6</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Data!$X$12</c:f>
              <c:numCache>
                <c:formatCode>General</c:formatCode>
                <c:ptCount val="1"/>
                <c:pt idx="0">
                  <c:v>-5</c:v>
                </c:pt>
              </c:numCache>
            </c:numRef>
          </c:xVal>
          <c:yVal>
            <c:numRef>
              <c:f>Data!$Y$12</c:f>
              <c:numCache>
                <c:formatCode>General</c:formatCode>
                <c:ptCount val="1"/>
                <c:pt idx="0">
                  <c:v>-5</c:v>
                </c:pt>
              </c:numCache>
            </c:numRef>
          </c:yVal>
          <c:smooth val="0"/>
          <c:extLst>
            <c:ext xmlns:c16="http://schemas.microsoft.com/office/drawing/2014/chart" uri="{C3380CC4-5D6E-409C-BE32-E72D297353CC}">
              <c16:uniqueId val="{00000050-2AAB-43CA-BE05-4D35D8035AFE}"/>
            </c:ext>
          </c:extLst>
        </c:ser>
        <c:ser>
          <c:idx val="81"/>
          <c:order val="81"/>
          <c:tx>
            <c:strRef>
              <c:f>Data!$B$13</c:f>
              <c:strCache>
                <c:ptCount val="1"/>
                <c:pt idx="0">
                  <c:v>7</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Data!$X$13</c:f>
              <c:numCache>
                <c:formatCode>General</c:formatCode>
                <c:ptCount val="1"/>
                <c:pt idx="0">
                  <c:v>-5</c:v>
                </c:pt>
              </c:numCache>
            </c:numRef>
          </c:xVal>
          <c:yVal>
            <c:numRef>
              <c:f>Data!$Y$13</c:f>
              <c:numCache>
                <c:formatCode>General</c:formatCode>
                <c:ptCount val="1"/>
                <c:pt idx="0">
                  <c:v>-5</c:v>
                </c:pt>
              </c:numCache>
            </c:numRef>
          </c:yVal>
          <c:smooth val="0"/>
          <c:extLst>
            <c:ext xmlns:c16="http://schemas.microsoft.com/office/drawing/2014/chart" uri="{C3380CC4-5D6E-409C-BE32-E72D297353CC}">
              <c16:uniqueId val="{00000051-2AAB-43CA-BE05-4D35D8035AFE}"/>
            </c:ext>
          </c:extLst>
        </c:ser>
        <c:ser>
          <c:idx val="82"/>
          <c:order val="82"/>
          <c:tx>
            <c:strRef>
              <c:f>Data!$B$14</c:f>
              <c:strCache>
                <c:ptCount val="1"/>
                <c:pt idx="0">
                  <c:v>8</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Data!$X$14</c:f>
              <c:numCache>
                <c:formatCode>General</c:formatCode>
                <c:ptCount val="1"/>
                <c:pt idx="0">
                  <c:v>-5</c:v>
                </c:pt>
              </c:numCache>
            </c:numRef>
          </c:xVal>
          <c:yVal>
            <c:numRef>
              <c:f>Data!$Y$14</c:f>
              <c:numCache>
                <c:formatCode>General</c:formatCode>
                <c:ptCount val="1"/>
                <c:pt idx="0">
                  <c:v>-5</c:v>
                </c:pt>
              </c:numCache>
            </c:numRef>
          </c:yVal>
          <c:smooth val="0"/>
          <c:extLst>
            <c:ext xmlns:c16="http://schemas.microsoft.com/office/drawing/2014/chart" uri="{C3380CC4-5D6E-409C-BE32-E72D297353CC}">
              <c16:uniqueId val="{00000052-2AAB-43CA-BE05-4D35D8035AFE}"/>
            </c:ext>
          </c:extLst>
        </c:ser>
        <c:ser>
          <c:idx val="83"/>
          <c:order val="83"/>
          <c:tx>
            <c:strRef>
              <c:f>Data!$B$15</c:f>
              <c:strCache>
                <c:ptCount val="1"/>
                <c:pt idx="0">
                  <c:v>9</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Data!$X$15</c:f>
              <c:numCache>
                <c:formatCode>General</c:formatCode>
                <c:ptCount val="1"/>
                <c:pt idx="0">
                  <c:v>-5</c:v>
                </c:pt>
              </c:numCache>
            </c:numRef>
          </c:xVal>
          <c:yVal>
            <c:numRef>
              <c:f>Data!$Y$15</c:f>
              <c:numCache>
                <c:formatCode>General</c:formatCode>
                <c:ptCount val="1"/>
                <c:pt idx="0">
                  <c:v>-5</c:v>
                </c:pt>
              </c:numCache>
            </c:numRef>
          </c:yVal>
          <c:smooth val="0"/>
          <c:extLst>
            <c:ext xmlns:c16="http://schemas.microsoft.com/office/drawing/2014/chart" uri="{C3380CC4-5D6E-409C-BE32-E72D297353CC}">
              <c16:uniqueId val="{00000053-2AAB-43CA-BE05-4D35D8035AFE}"/>
            </c:ext>
          </c:extLst>
        </c:ser>
        <c:ser>
          <c:idx val="84"/>
          <c:order val="84"/>
          <c:tx>
            <c:strRef>
              <c:f>Data!$B$16</c:f>
              <c:strCache>
                <c:ptCount val="1"/>
                <c:pt idx="0">
                  <c:v>10</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Data!$X$16</c:f>
              <c:numCache>
                <c:formatCode>General</c:formatCode>
                <c:ptCount val="1"/>
                <c:pt idx="0">
                  <c:v>-5</c:v>
                </c:pt>
              </c:numCache>
            </c:numRef>
          </c:xVal>
          <c:yVal>
            <c:numRef>
              <c:f>Data!$Y$16</c:f>
              <c:numCache>
                <c:formatCode>General</c:formatCode>
                <c:ptCount val="1"/>
                <c:pt idx="0">
                  <c:v>-5</c:v>
                </c:pt>
              </c:numCache>
            </c:numRef>
          </c:yVal>
          <c:smooth val="0"/>
          <c:extLst>
            <c:ext xmlns:c16="http://schemas.microsoft.com/office/drawing/2014/chart" uri="{C3380CC4-5D6E-409C-BE32-E72D297353CC}">
              <c16:uniqueId val="{00000054-2AAB-43CA-BE05-4D35D8035AFE}"/>
            </c:ext>
          </c:extLst>
        </c:ser>
        <c:ser>
          <c:idx val="85"/>
          <c:order val="85"/>
          <c:tx>
            <c:strRef>
              <c:f>Data!$B$17</c:f>
              <c:strCache>
                <c:ptCount val="1"/>
                <c:pt idx="0">
                  <c:v>11</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Data!$X$17</c:f>
              <c:numCache>
                <c:formatCode>General</c:formatCode>
                <c:ptCount val="1"/>
                <c:pt idx="0">
                  <c:v>-5</c:v>
                </c:pt>
              </c:numCache>
            </c:numRef>
          </c:xVal>
          <c:yVal>
            <c:numRef>
              <c:f>Data!$Y$17</c:f>
              <c:numCache>
                <c:formatCode>General</c:formatCode>
                <c:ptCount val="1"/>
                <c:pt idx="0">
                  <c:v>-5</c:v>
                </c:pt>
              </c:numCache>
            </c:numRef>
          </c:yVal>
          <c:smooth val="0"/>
          <c:extLst>
            <c:ext xmlns:c16="http://schemas.microsoft.com/office/drawing/2014/chart" uri="{C3380CC4-5D6E-409C-BE32-E72D297353CC}">
              <c16:uniqueId val="{00000055-2AAB-43CA-BE05-4D35D8035AFE}"/>
            </c:ext>
          </c:extLst>
        </c:ser>
        <c:ser>
          <c:idx val="86"/>
          <c:order val="86"/>
          <c:tx>
            <c:strRef>
              <c:f>Data!$B$18</c:f>
              <c:strCache>
                <c:ptCount val="1"/>
                <c:pt idx="0">
                  <c:v>12</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Data!$X$18</c:f>
              <c:numCache>
                <c:formatCode>General</c:formatCode>
                <c:ptCount val="1"/>
                <c:pt idx="0">
                  <c:v>-5</c:v>
                </c:pt>
              </c:numCache>
            </c:numRef>
          </c:xVal>
          <c:yVal>
            <c:numRef>
              <c:f>Data!$Y$18</c:f>
              <c:numCache>
                <c:formatCode>General</c:formatCode>
                <c:ptCount val="1"/>
                <c:pt idx="0">
                  <c:v>-5</c:v>
                </c:pt>
              </c:numCache>
            </c:numRef>
          </c:yVal>
          <c:smooth val="0"/>
          <c:extLst>
            <c:ext xmlns:c16="http://schemas.microsoft.com/office/drawing/2014/chart" uri="{C3380CC4-5D6E-409C-BE32-E72D297353CC}">
              <c16:uniqueId val="{00000056-2AAB-43CA-BE05-4D35D8035AFE}"/>
            </c:ext>
          </c:extLst>
        </c:ser>
        <c:ser>
          <c:idx val="87"/>
          <c:order val="87"/>
          <c:tx>
            <c:strRef>
              <c:f>Data!$B$19</c:f>
              <c:strCache>
                <c:ptCount val="1"/>
                <c:pt idx="0">
                  <c:v>13</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Data!$X$19</c:f>
              <c:numCache>
                <c:formatCode>General</c:formatCode>
                <c:ptCount val="1"/>
                <c:pt idx="0">
                  <c:v>-5</c:v>
                </c:pt>
              </c:numCache>
            </c:numRef>
          </c:xVal>
          <c:yVal>
            <c:numRef>
              <c:f>Data!$Y$19</c:f>
              <c:numCache>
                <c:formatCode>General</c:formatCode>
                <c:ptCount val="1"/>
                <c:pt idx="0">
                  <c:v>-5</c:v>
                </c:pt>
              </c:numCache>
            </c:numRef>
          </c:yVal>
          <c:smooth val="0"/>
          <c:extLst>
            <c:ext xmlns:c16="http://schemas.microsoft.com/office/drawing/2014/chart" uri="{C3380CC4-5D6E-409C-BE32-E72D297353CC}">
              <c16:uniqueId val="{00000057-2AAB-43CA-BE05-4D35D8035AFE}"/>
            </c:ext>
          </c:extLst>
        </c:ser>
        <c:ser>
          <c:idx val="88"/>
          <c:order val="88"/>
          <c:tx>
            <c:strRef>
              <c:f>Data!$B$20</c:f>
              <c:strCache>
                <c:ptCount val="1"/>
                <c:pt idx="0">
                  <c:v>14</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Data!$X$20</c:f>
              <c:numCache>
                <c:formatCode>General</c:formatCode>
                <c:ptCount val="1"/>
                <c:pt idx="0">
                  <c:v>-5</c:v>
                </c:pt>
              </c:numCache>
            </c:numRef>
          </c:xVal>
          <c:yVal>
            <c:numRef>
              <c:f>Data!$Y$20</c:f>
              <c:numCache>
                <c:formatCode>General</c:formatCode>
                <c:ptCount val="1"/>
                <c:pt idx="0">
                  <c:v>-5</c:v>
                </c:pt>
              </c:numCache>
            </c:numRef>
          </c:yVal>
          <c:smooth val="0"/>
          <c:extLst>
            <c:ext xmlns:c16="http://schemas.microsoft.com/office/drawing/2014/chart" uri="{C3380CC4-5D6E-409C-BE32-E72D297353CC}">
              <c16:uniqueId val="{00000058-2AAB-43CA-BE05-4D35D8035AFE}"/>
            </c:ext>
          </c:extLst>
        </c:ser>
        <c:ser>
          <c:idx val="89"/>
          <c:order val="89"/>
          <c:tx>
            <c:strRef>
              <c:f>Data!$B$21</c:f>
              <c:strCache>
                <c:ptCount val="1"/>
                <c:pt idx="0">
                  <c:v>15</c:v>
                </c:pt>
              </c:strCache>
            </c:strRef>
          </c:tx>
          <c:spPr>
            <a:ln w="28575">
              <a:noFill/>
            </a:ln>
          </c:spPr>
          <c:marker>
            <c:symbol val="picture"/>
            <c:spPr>
              <a:blipFill>
                <a:blip xmlns:r="http://schemas.openxmlformats.org/officeDocument/2006/relationships" r:embed="rId2"/>
                <a:stretch>
                  <a:fillRect/>
                </a:stretch>
              </a:blipFill>
              <a:ln>
                <a:noFill/>
              </a:ln>
            </c:spPr>
          </c:marker>
          <c:dLbls>
            <c:spPr>
              <a:noFill/>
              <a:ln>
                <a:noFill/>
              </a:ln>
              <a:effectLst/>
            </c:spPr>
            <c:txPr>
              <a:bodyPr/>
              <a:lstStyle/>
              <a:p>
                <a:pPr>
                  <a:defRPr sz="1500" b="1">
                    <a:solidFill>
                      <a:schemeClr val="bg1"/>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Data!$X$21</c:f>
              <c:numCache>
                <c:formatCode>General</c:formatCode>
                <c:ptCount val="1"/>
                <c:pt idx="0">
                  <c:v>-5</c:v>
                </c:pt>
              </c:numCache>
            </c:numRef>
          </c:xVal>
          <c:yVal>
            <c:numRef>
              <c:f>Data!$Y$21</c:f>
              <c:numCache>
                <c:formatCode>General</c:formatCode>
                <c:ptCount val="1"/>
                <c:pt idx="0">
                  <c:v>-5</c:v>
                </c:pt>
              </c:numCache>
            </c:numRef>
          </c:yVal>
          <c:smooth val="0"/>
          <c:extLst>
            <c:ext xmlns:c16="http://schemas.microsoft.com/office/drawing/2014/chart" uri="{C3380CC4-5D6E-409C-BE32-E72D297353CC}">
              <c16:uniqueId val="{00000059-2AAB-43CA-BE05-4D35D8035AFE}"/>
            </c:ext>
          </c:extLst>
        </c:ser>
        <c:dLbls>
          <c:showLegendKey val="0"/>
          <c:showVal val="0"/>
          <c:showCatName val="0"/>
          <c:showSerName val="0"/>
          <c:showPercent val="0"/>
          <c:showBubbleSize val="0"/>
        </c:dLbls>
        <c:axId val="41644416"/>
        <c:axId val="41645952"/>
      </c:scatterChart>
      <c:valAx>
        <c:axId val="41644416"/>
        <c:scaling>
          <c:orientation val="minMax"/>
          <c:max val="11"/>
          <c:min val="-1"/>
        </c:scaling>
        <c:delete val="0"/>
        <c:axPos val="b"/>
        <c:numFmt formatCode="General" sourceLinked="1"/>
        <c:majorTickMark val="none"/>
        <c:minorTickMark val="none"/>
        <c:tickLblPos val="none"/>
        <c:spPr>
          <a:ln w="25400">
            <a:solidFill>
              <a:srgbClr val="A2A5A9"/>
            </a:solidFill>
            <a:prstDash val="solid"/>
          </a:ln>
        </c:spPr>
        <c:crossAx val="41645952"/>
        <c:crossesAt val="5"/>
        <c:crossBetween val="midCat"/>
        <c:majorUnit val="1"/>
      </c:valAx>
      <c:valAx>
        <c:axId val="41645952"/>
        <c:scaling>
          <c:orientation val="minMax"/>
          <c:max val="11"/>
          <c:min val="-1"/>
        </c:scaling>
        <c:delete val="0"/>
        <c:axPos val="l"/>
        <c:numFmt formatCode="#,##0" sourceLinked="0"/>
        <c:majorTickMark val="none"/>
        <c:minorTickMark val="none"/>
        <c:tickLblPos val="none"/>
        <c:spPr>
          <a:ln w="25400">
            <a:solidFill>
              <a:srgbClr val="A2A5A9"/>
            </a:solidFill>
            <a:prstDash val="solid"/>
          </a:ln>
        </c:spPr>
        <c:crossAx val="41644416"/>
        <c:crossesAt val="5"/>
        <c:crossBetween val="midCat"/>
        <c:majorUnit val="1"/>
        <c:dispUnits>
          <c:builtInUnit val="hundreds"/>
        </c:dispUnits>
      </c:valAx>
      <c:spPr>
        <a:pattFill prst="pct5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F1E8A5" mc:Ignorable="a14" a14:legacySpreadsheetColorIndex="13"/>
          </a:bgClr>
        </a:pattFill>
        <a:ln w="25400">
          <a:solidFill>
            <a:srgbClr val="000000"/>
          </a:solidFill>
          <a:prstDash val="solid"/>
        </a:ln>
      </c:spPr>
    </c:plotArea>
    <c:plotVisOnly val="1"/>
    <c:dispBlanksAs val="gap"/>
    <c:showDLblsOverMax val="0"/>
  </c:chart>
  <c:spPr>
    <a:noFill/>
    <a:ln w="3175">
      <a:noFill/>
      <a:prstDash val="solid"/>
    </a:ln>
  </c:spPr>
  <c:txPr>
    <a:bodyPr/>
    <a:lstStyle/>
    <a:p>
      <a:pPr>
        <a:defRPr sz="1100" b="0" i="0" u="none" strike="noStrike" baseline="0">
          <a:solidFill>
            <a:srgbClr val="000000"/>
          </a:solidFill>
          <a:latin typeface="Tahoma" pitchFamily="34" charset="0"/>
          <a:ea typeface="Tahoma" pitchFamily="34" charset="0"/>
          <a:cs typeface="Tahoma" pitchFamily="34" charset="0"/>
        </a:defRPr>
      </a:pPr>
      <a:endParaRPr lang="en-US"/>
    </a:p>
  </c:txPr>
  <c:printSettings>
    <c:headerFooter alignWithMargins="0"/>
    <c:pageMargins b="1" l="0.75" r="0.75" t="1" header="0.5" footer="0.5"/>
    <c:pageSetup orientation="landscape"/>
  </c:printSettings>
  <c:userShapes r:id="rId3"/>
</c:chartSpace>
</file>

<file path=xl/ctrlProps/ctrlProp1.xml><?xml version="1.0" encoding="utf-8"?>
<formControlPr xmlns="http://schemas.microsoft.com/office/spreadsheetml/2009/9/main" objectType="Drop" dropStyle="combo" dx="16" fmlaLink="$G$89" fmlaRange="$F$89:$F$94" noThreeD="1" sel="1" val="0"/>
</file>

<file path=xl/ctrlProps/ctrlProp10.xml><?xml version="1.0" encoding="utf-8"?>
<formControlPr xmlns="http://schemas.microsoft.com/office/spreadsheetml/2009/9/main" objectType="Drop" dropStyle="combo" dx="16" fmlaLink="$G$89" fmlaRange="$F$89:$F$94" noThreeD="1" sel="6" val="0"/>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Drop" dropStyle="combo" dx="16" fmlaLink="$J$90" fmlaRange="$I$90:$I$104" noThreeD="1" sel="15" val="7"/>
</file>

<file path=xl/ctrlProps/ctrlProp13.xml><?xml version="1.0" encoding="utf-8"?>
<formControlPr xmlns="http://schemas.microsoft.com/office/spreadsheetml/2009/9/main" objectType="Drop" dropStyle="combo" dx="16" fmlaLink="$G$89" fmlaRange="$F$89:$F$94" noThreeD="1" sel="1" val="0"/>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Drop" dropStyle="combo" dx="16" fmlaLink="$J$90" fmlaRange="$I$90:$I$104" noThreeD="1" sel="15"/>
</file>

<file path=xl/ctrlProps/ctrlProp16.xml><?xml version="1.0" encoding="utf-8"?>
<formControlPr xmlns="http://schemas.microsoft.com/office/spreadsheetml/2009/9/main" objectType="Drop" dropStyle="combo" dx="16" fmlaLink="$G$89" fmlaRange="$F$89:$F$94" noThreeD="1" sel="0" val="0"/>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Drop" dropStyle="combo" dx="16" fmlaLink="$J$90" fmlaRange="$I$90:$I$104" noThreeD="1" sel="15" val="2"/>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CheckBox" checked="Checked" fmlaLink="Data!$C$5"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checked="Checked" fmlaLink="Data!$G$5" lockText="1" noThreeD="1"/>
</file>

<file path=xl/ctrlProps/ctrlProp23.xml><?xml version="1.0" encoding="utf-8"?>
<formControlPr xmlns="http://schemas.microsoft.com/office/spreadsheetml/2009/9/main" objectType="CheckBox" checked="Checked" fmlaLink="Data!$K$5" lockText="1" noThreeD="1"/>
</file>

<file path=xl/ctrlProps/ctrlProp24.xml><?xml version="1.0" encoding="utf-8"?>
<formControlPr xmlns="http://schemas.microsoft.com/office/spreadsheetml/2009/9/main" objectType="CheckBox" checked="Checked" fmlaLink="Data!$O$5" lockText="1" noThreeD="1"/>
</file>

<file path=xl/ctrlProps/ctrlProp25.xml><?xml version="1.0" encoding="utf-8"?>
<formControlPr xmlns="http://schemas.microsoft.com/office/spreadsheetml/2009/9/main" objectType="CheckBox" checked="Checked" fmlaLink="Data!$S$5" lockText="1" noThreeD="1"/>
</file>

<file path=xl/ctrlProps/ctrlProp26.xml><?xml version="1.0" encoding="utf-8"?>
<formControlPr xmlns="http://schemas.microsoft.com/office/spreadsheetml/2009/9/main" objectType="CheckBox" checked="Checked" fmlaLink="Data!$W$5" lockText="1" noThreeD="1"/>
</file>

<file path=xl/ctrlProps/ctrlProp3.xml><?xml version="1.0" encoding="utf-8"?>
<formControlPr xmlns="http://schemas.microsoft.com/office/spreadsheetml/2009/9/main" objectType="Drop" dropStyle="combo" dx="16" fmlaLink="$J$90" fmlaRange="$I$90:$I$104" noThreeD="1" sel="15" val="7"/>
</file>

<file path=xl/ctrlProps/ctrlProp4.xml><?xml version="1.0" encoding="utf-8"?>
<formControlPr xmlns="http://schemas.microsoft.com/office/spreadsheetml/2009/9/main" objectType="Drop" dropStyle="combo" dx="16" fmlaLink="$G$89" fmlaRange="$F$89:$F$94" noThreeD="1" sel="2" val="0"/>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Style="combo" dx="16" fmlaLink="$J$90" fmlaRange="$I$90:$I$104" noThreeD="1" sel="15" val="7"/>
</file>

<file path=xl/ctrlProps/ctrlProp7.xml><?xml version="1.0" encoding="utf-8"?>
<formControlPr xmlns="http://schemas.microsoft.com/office/spreadsheetml/2009/9/main" objectType="Drop" dropStyle="combo" dx="16" fmlaLink="$G$89" fmlaRange="$F$89:$F$94" noThreeD="1" sel="5" val="0"/>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Drop" dropStyle="combo" dx="16" fmlaLink="$J$90" fmlaRange="$I$90:$I$104" noThreeD="1" sel="15" val="7"/>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0.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9.png"/><Relationship Id="rId5" Type="http://schemas.openxmlformats.org/officeDocument/2006/relationships/image" Target="../media/image8.emf"/><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1095375</xdr:colOff>
      <xdr:row>28</xdr:row>
      <xdr:rowOff>124437</xdr:rowOff>
    </xdr:from>
    <xdr:to>
      <xdr:col>9</xdr:col>
      <xdr:colOff>1581151</xdr:colOff>
      <xdr:row>32</xdr:row>
      <xdr:rowOff>137132</xdr:rowOff>
    </xdr:to>
    <xdr:pic>
      <xdr:nvPicPr>
        <xdr:cNvPr id="16" name="Picture 1">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5325087"/>
          <a:ext cx="485776" cy="668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21915</xdr:colOff>
      <xdr:row>2</xdr:row>
      <xdr:rowOff>57150</xdr:rowOff>
    </xdr:from>
    <xdr:to>
      <xdr:col>10</xdr:col>
      <xdr:colOff>0</xdr:colOff>
      <xdr:row>5</xdr:row>
      <xdr:rowOff>75454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5117790" y="381000"/>
          <a:ext cx="1587810" cy="50407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0.36498</cdr:x>
      <cdr:y>0.48408</cdr:y>
    </cdr:from>
    <cdr:to>
      <cdr:x>0.37478</cdr:x>
      <cdr:y>0.51936</cdr:y>
    </cdr:to>
    <cdr:sp macro="" textlink="">
      <cdr:nvSpPr>
        <cdr:cNvPr id="313345" name="Text Box 1"/>
        <cdr:cNvSpPr txBox="1">
          <a:spLocks xmlns:a="http://schemas.openxmlformats.org/drawingml/2006/main" noChangeArrowheads="1"/>
        </cdr:cNvSpPr>
      </cdr:nvSpPr>
      <cdr:spPr bwMode="auto">
        <a:xfrm xmlns:a="http://schemas.openxmlformats.org/drawingml/2006/main">
          <a:off x="2798494" y="2808004"/>
          <a:ext cx="75213" cy="20467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1075" b="0" i="0" u="none" strike="noStrike" baseline="0">
              <a:solidFill>
                <a:srgbClr val="000000"/>
              </a:solidFill>
              <a:latin typeface="Arial"/>
              <a:cs typeface="Arial"/>
            </a:rPr>
            <a:t> </a:t>
          </a:r>
        </a:p>
      </cdr:txBody>
    </cdr:sp>
  </cdr:relSizeAnchor>
  <cdr:relSizeAnchor xmlns:cdr="http://schemas.openxmlformats.org/drawingml/2006/chartDrawing">
    <cdr:from>
      <cdr:x>0.19663</cdr:x>
      <cdr:y>0.93249</cdr:y>
    </cdr:from>
    <cdr:to>
      <cdr:x>0.26826</cdr:x>
      <cdr:y>0.98411</cdr:y>
    </cdr:to>
    <cdr:sp macro="" textlink="">
      <cdr:nvSpPr>
        <cdr:cNvPr id="2" name="TextBox 1"/>
        <cdr:cNvSpPr txBox="1"/>
      </cdr:nvSpPr>
      <cdr:spPr>
        <a:xfrm xmlns:a="http://schemas.openxmlformats.org/drawingml/2006/main">
          <a:off x="2093330" y="5542348"/>
          <a:ext cx="762557" cy="3068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300" b="1">
              <a:latin typeface="Tahoma" pitchFamily="34" charset="0"/>
              <a:ea typeface="Tahoma" pitchFamily="34" charset="0"/>
              <a:cs typeface="Tahoma" pitchFamily="34" charset="0"/>
            </a:rPr>
            <a:t>Low</a:t>
          </a:r>
        </a:p>
      </cdr:txBody>
    </cdr:sp>
  </cdr:relSizeAnchor>
  <cdr:relSizeAnchor xmlns:cdr="http://schemas.openxmlformats.org/drawingml/2006/chartDrawing">
    <cdr:from>
      <cdr:x>0.86012</cdr:x>
      <cdr:y>0.93249</cdr:y>
    </cdr:from>
    <cdr:to>
      <cdr:x>0.93174</cdr:x>
      <cdr:y>0.98411</cdr:y>
    </cdr:to>
    <cdr:sp macro="" textlink="">
      <cdr:nvSpPr>
        <cdr:cNvPr id="4" name="TextBox 3"/>
        <cdr:cNvSpPr txBox="1"/>
      </cdr:nvSpPr>
      <cdr:spPr>
        <a:xfrm xmlns:a="http://schemas.openxmlformats.org/drawingml/2006/main">
          <a:off x="6594101" y="5262281"/>
          <a:ext cx="549088" cy="2913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300" b="1">
              <a:latin typeface="Tahoma" pitchFamily="34" charset="0"/>
              <a:ea typeface="Tahoma" pitchFamily="34" charset="0"/>
              <a:cs typeface="Tahoma" pitchFamily="34" charset="0"/>
            </a:rPr>
            <a:t>High</a:t>
          </a:r>
        </a:p>
      </cdr:txBody>
    </cdr:sp>
  </cdr:relSizeAnchor>
  <cdr:relSizeAnchor xmlns:cdr="http://schemas.openxmlformats.org/drawingml/2006/chartDrawing">
    <cdr:from>
      <cdr:x>0</cdr:x>
      <cdr:y>0.71762</cdr:y>
    </cdr:from>
    <cdr:to>
      <cdr:x>0.07162</cdr:x>
      <cdr:y>0.76925</cdr:y>
    </cdr:to>
    <cdr:sp macro="" textlink="">
      <cdr:nvSpPr>
        <cdr:cNvPr id="5" name="TextBox 4"/>
        <cdr:cNvSpPr txBox="1"/>
      </cdr:nvSpPr>
      <cdr:spPr>
        <a:xfrm xmlns:a="http://schemas.openxmlformats.org/drawingml/2006/main">
          <a:off x="0" y="4265271"/>
          <a:ext cx="762450" cy="3068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300" b="1">
              <a:latin typeface="Tahoma" pitchFamily="34" charset="0"/>
              <a:ea typeface="Tahoma" pitchFamily="34" charset="0"/>
              <a:cs typeface="Tahoma" pitchFamily="34" charset="0"/>
            </a:rPr>
            <a:t>Low</a:t>
          </a:r>
        </a:p>
      </cdr:txBody>
    </cdr:sp>
  </cdr:relSizeAnchor>
  <cdr:relSizeAnchor xmlns:cdr="http://schemas.openxmlformats.org/drawingml/2006/chartDrawing">
    <cdr:from>
      <cdr:x>0</cdr:x>
      <cdr:y>0.091</cdr:y>
    </cdr:from>
    <cdr:to>
      <cdr:x>0.07162</cdr:x>
      <cdr:y>0.14263</cdr:y>
    </cdr:to>
    <cdr:sp macro="" textlink="">
      <cdr:nvSpPr>
        <cdr:cNvPr id="6" name="TextBox 5"/>
        <cdr:cNvSpPr txBox="1"/>
      </cdr:nvSpPr>
      <cdr:spPr>
        <a:xfrm xmlns:a="http://schemas.openxmlformats.org/drawingml/2006/main">
          <a:off x="0" y="540869"/>
          <a:ext cx="762450" cy="3068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300" b="1">
              <a:latin typeface="Tahoma" pitchFamily="34" charset="0"/>
              <a:ea typeface="Tahoma" pitchFamily="34" charset="0"/>
              <a:cs typeface="Tahoma" pitchFamily="34" charset="0"/>
            </a:rPr>
            <a:t>High</a:t>
          </a:r>
        </a:p>
      </cdr:txBody>
    </cdr:sp>
  </cdr:relSizeAnchor>
  <cdr:relSizeAnchor xmlns:cdr="http://schemas.openxmlformats.org/drawingml/2006/chartDrawing">
    <cdr:from>
      <cdr:x>0.22994</cdr:x>
      <cdr:y>0.93249</cdr:y>
    </cdr:from>
    <cdr:to>
      <cdr:x>0.84432</cdr:x>
      <cdr:y>0.99573</cdr:y>
    </cdr:to>
    <cdr:sp macro="" textlink="">
      <cdr:nvSpPr>
        <cdr:cNvPr id="7" name="TextBox 6"/>
        <cdr:cNvSpPr txBox="1"/>
      </cdr:nvSpPr>
      <cdr:spPr>
        <a:xfrm xmlns:a="http://schemas.openxmlformats.org/drawingml/2006/main">
          <a:off x="2447924" y="5542348"/>
          <a:ext cx="6540501" cy="37585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300" b="1">
              <a:latin typeface="Tahoma" pitchFamily="34" charset="0"/>
              <a:ea typeface="Tahoma" pitchFamily="34" charset="0"/>
              <a:cs typeface="Tahoma" pitchFamily="34" charset="0"/>
            </a:rPr>
            <a:t>Importance in the  Market</a:t>
          </a:r>
        </a:p>
      </cdr:txBody>
    </cdr:sp>
  </cdr:relSizeAnchor>
  <cdr:relSizeAnchor xmlns:cdr="http://schemas.openxmlformats.org/drawingml/2006/chartDrawing">
    <cdr:from>
      <cdr:x>0.02012</cdr:x>
      <cdr:y>0.11538</cdr:y>
    </cdr:from>
    <cdr:to>
      <cdr:x>0.05812</cdr:x>
      <cdr:y>0.74786</cdr:y>
    </cdr:to>
    <cdr:sp macro="" textlink="">
      <cdr:nvSpPr>
        <cdr:cNvPr id="8" name="TextBox 7"/>
        <cdr:cNvSpPr txBox="1"/>
      </cdr:nvSpPr>
      <cdr:spPr>
        <a:xfrm xmlns:a="http://schemas.openxmlformats.org/drawingml/2006/main" rot="16200000">
          <a:off x="-1463117" y="2363130"/>
          <a:ext cx="3759201" cy="40453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300" b="1" baseline="0">
              <a:latin typeface="Tahoma" pitchFamily="34" charset="0"/>
              <a:ea typeface="Tahoma" pitchFamily="34" charset="0"/>
              <a:cs typeface="Tahoma" pitchFamily="34" charset="0"/>
            </a:rPr>
            <a:t>Differentiation in the  Market</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11</xdr:col>
      <xdr:colOff>179295</xdr:colOff>
      <xdr:row>2</xdr:row>
      <xdr:rowOff>89649</xdr:rowOff>
    </xdr:from>
    <xdr:to>
      <xdr:col>13</xdr:col>
      <xdr:colOff>564340</xdr:colOff>
      <xdr:row>5</xdr:row>
      <xdr:rowOff>114116</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6342530" y="425825"/>
          <a:ext cx="1595281" cy="52873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30</xdr:row>
      <xdr:rowOff>126969</xdr:rowOff>
    </xdr:from>
    <xdr:to>
      <xdr:col>0</xdr:col>
      <xdr:colOff>2317749</xdr:colOff>
      <xdr:row>34</xdr:row>
      <xdr:rowOff>84635</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90500" y="4698969"/>
          <a:ext cx="2127249" cy="628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200" b="1" i="1"/>
            <a:t>Plant</a:t>
          </a:r>
          <a:r>
            <a:rPr lang="de-CH" sz="1200" b="1" i="1" baseline="0"/>
            <a:t> Architecture &amp; Seed Production</a:t>
          </a:r>
          <a:endParaRPr lang="de-CH" sz="1200" b="1" i="1"/>
        </a:p>
      </xdr:txBody>
    </xdr:sp>
    <xdr:clientData/>
  </xdr:twoCellAnchor>
  <xdr:twoCellAnchor>
    <xdr:from>
      <xdr:col>0</xdr:col>
      <xdr:colOff>211666</xdr:colOff>
      <xdr:row>103</xdr:row>
      <xdr:rowOff>63500</xdr:rowOff>
    </xdr:from>
    <xdr:to>
      <xdr:col>0</xdr:col>
      <xdr:colOff>2338915</xdr:colOff>
      <xdr:row>107</xdr:row>
      <xdr:rowOff>21166</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211666" y="12346940"/>
          <a:ext cx="2127249" cy="628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200" b="1" i="1"/>
            <a:t>Harvest, Storage &amp;</a:t>
          </a:r>
          <a:r>
            <a:rPr lang="de-CH" sz="1200" b="1" i="1" baseline="0"/>
            <a:t> Transport</a:t>
          </a:r>
          <a:endParaRPr lang="de-CH" sz="1200" b="1" i="1"/>
        </a:p>
      </xdr:txBody>
    </xdr:sp>
    <xdr:clientData/>
  </xdr:twoCellAnchor>
  <xdr:twoCellAnchor>
    <xdr:from>
      <xdr:col>0</xdr:col>
      <xdr:colOff>247649</xdr:colOff>
      <xdr:row>118</xdr:row>
      <xdr:rowOff>4233</xdr:rowOff>
    </xdr:from>
    <xdr:to>
      <xdr:col>0</xdr:col>
      <xdr:colOff>2374898</xdr:colOff>
      <xdr:row>121</xdr:row>
      <xdr:rowOff>120649</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247649" y="14802273"/>
          <a:ext cx="2127249" cy="619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200" b="1" i="1"/>
            <a:t>Consumers, Processors</a:t>
          </a:r>
          <a:r>
            <a:rPr lang="de-CH" sz="1200" b="1" i="1" baseline="0"/>
            <a:t> &amp; Value Chain</a:t>
          </a:r>
          <a:endParaRPr lang="de-CH" sz="1200" b="1" i="1"/>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190502</xdr:colOff>
      <xdr:row>11</xdr:row>
      <xdr:rowOff>930088</xdr:rowOff>
    </xdr:from>
    <xdr:to>
      <xdr:col>12</xdr:col>
      <xdr:colOff>547444</xdr:colOff>
      <xdr:row>15</xdr:row>
      <xdr:rowOff>268942</xdr:rowOff>
    </xdr:to>
    <xdr:pic>
      <xdr:nvPicPr>
        <xdr:cNvPr id="12" name="Picture 11">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2" y="2767853"/>
          <a:ext cx="7293383" cy="2151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304800</xdr:colOff>
      <xdr:row>23</xdr:row>
      <xdr:rowOff>504825</xdr:rowOff>
    </xdr:from>
    <xdr:to>
      <xdr:col>14</xdr:col>
      <xdr:colOff>247650</xdr:colOff>
      <xdr:row>23</xdr:row>
      <xdr:rowOff>4124325</xdr:rowOff>
    </xdr:to>
    <xdr:pic>
      <xdr:nvPicPr>
        <xdr:cNvPr id="2" name="Picture 10">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624" t="36000" r="27501" b="14999"/>
        <a:stretch>
          <a:fillRect/>
        </a:stretch>
      </xdr:blipFill>
      <xdr:spPr bwMode="auto">
        <a:xfrm>
          <a:off x="581025" y="12725400"/>
          <a:ext cx="7867650" cy="361950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BBE0E3"/>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333375</xdr:colOff>
      <xdr:row>25</xdr:row>
      <xdr:rowOff>523875</xdr:rowOff>
    </xdr:from>
    <xdr:to>
      <xdr:col>14</xdr:col>
      <xdr:colOff>238125</xdr:colOff>
      <xdr:row>25</xdr:row>
      <xdr:rowOff>3962400</xdr:rowOff>
    </xdr:to>
    <xdr:pic>
      <xdr:nvPicPr>
        <xdr:cNvPr id="3" name="Picture 11">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000" t="23500" r="23672" b="26500"/>
        <a:stretch>
          <a:fillRect/>
        </a:stretch>
      </xdr:blipFill>
      <xdr:spPr bwMode="auto">
        <a:xfrm>
          <a:off x="609600" y="17468850"/>
          <a:ext cx="7829550" cy="3438525"/>
        </a:xfrm>
        <a:prstGeom prst="rect">
          <a:avLst/>
        </a:prstGeom>
        <a:noFill/>
        <a:ln w="1">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212911</xdr:colOff>
      <xdr:row>2</xdr:row>
      <xdr:rowOff>44823</xdr:rowOff>
    </xdr:from>
    <xdr:to>
      <xdr:col>13</xdr:col>
      <xdr:colOff>590486</xdr:colOff>
      <xdr:row>5</xdr:row>
      <xdr:rowOff>78255</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4"/>
        <a:stretch>
          <a:fillRect/>
        </a:stretch>
      </xdr:blipFill>
      <xdr:spPr>
        <a:xfrm>
          <a:off x="6585136" y="44823"/>
          <a:ext cx="1596775" cy="519207"/>
        </a:xfrm>
        <a:prstGeom prst="rect">
          <a:avLst/>
        </a:prstGeom>
      </xdr:spPr>
    </xdr:pic>
    <xdr:clientData/>
  </xdr:twoCellAnchor>
  <xdr:twoCellAnchor>
    <xdr:from>
      <xdr:col>7</xdr:col>
      <xdr:colOff>291353</xdr:colOff>
      <xdr:row>12</xdr:row>
      <xdr:rowOff>467272</xdr:rowOff>
    </xdr:from>
    <xdr:to>
      <xdr:col>13</xdr:col>
      <xdr:colOff>67235</xdr:colOff>
      <xdr:row>15</xdr:row>
      <xdr:rowOff>257735</xdr:rowOff>
    </xdr:to>
    <xdr:sp macro="" textlink="">
      <xdr:nvSpPr>
        <xdr:cNvPr id="6" name="Oval 15">
          <a:extLst>
            <a:ext uri="{FF2B5EF4-FFF2-40B4-BE49-F238E27FC236}">
              <a16:creationId xmlns:a16="http://schemas.microsoft.com/office/drawing/2014/main" id="{00000000-0008-0000-0E00-000006000000}"/>
            </a:ext>
          </a:extLst>
        </xdr:cNvPr>
        <xdr:cNvSpPr>
          <a:spLocks noChangeArrowheads="1"/>
        </xdr:cNvSpPr>
      </xdr:nvSpPr>
      <xdr:spPr bwMode="auto">
        <a:xfrm>
          <a:off x="4202206" y="3672154"/>
          <a:ext cx="3406588" cy="1236022"/>
        </a:xfrm>
        <a:prstGeom prst="ellipse">
          <a:avLst/>
        </a:prstGeom>
        <a:solidFill>
          <a:srgbClr xmlns:mc="http://schemas.openxmlformats.org/markup-compatibility/2006" xmlns:a14="http://schemas.microsoft.com/office/drawing/2010/main" val="FFFFFF" mc:Ignorable="a14" a14:legacySpreadsheetColorIndex="9">
            <a:alpha val="0"/>
          </a:srgbClr>
        </a:solidFill>
        <a:ln w="28575">
          <a:solidFill>
            <a:srgbClr xmlns:mc="http://schemas.openxmlformats.org/markup-compatibility/2006" xmlns:a14="http://schemas.microsoft.com/office/drawing/2010/main" val="FF0A14" mc:Ignorable="a14" a14:legacySpreadsheetColorIndex="16"/>
          </a:solidFill>
          <a:round/>
          <a:headEnd/>
          <a:tailEnd/>
        </a:ln>
      </xdr:spPr>
    </xdr:sp>
    <xdr:clientData/>
  </xdr:twoCellAnchor>
  <xdr:twoCellAnchor>
    <xdr:from>
      <xdr:col>2</xdr:col>
      <xdr:colOff>475130</xdr:colOff>
      <xdr:row>11</xdr:row>
      <xdr:rowOff>1229272</xdr:rowOff>
    </xdr:from>
    <xdr:to>
      <xdr:col>5</xdr:col>
      <xdr:colOff>313765</xdr:colOff>
      <xdr:row>13</xdr:row>
      <xdr:rowOff>78442</xdr:rowOff>
    </xdr:to>
    <xdr:sp macro="" textlink="">
      <xdr:nvSpPr>
        <xdr:cNvPr id="7" name="Oval 15">
          <a:extLst>
            <a:ext uri="{FF2B5EF4-FFF2-40B4-BE49-F238E27FC236}">
              <a16:creationId xmlns:a16="http://schemas.microsoft.com/office/drawing/2014/main" id="{00000000-0008-0000-0E00-000007000000}"/>
            </a:ext>
          </a:extLst>
        </xdr:cNvPr>
        <xdr:cNvSpPr>
          <a:spLocks noChangeArrowheads="1"/>
        </xdr:cNvSpPr>
      </xdr:nvSpPr>
      <xdr:spPr bwMode="auto">
        <a:xfrm>
          <a:off x="1360395" y="3067037"/>
          <a:ext cx="1653988" cy="698140"/>
        </a:xfrm>
        <a:prstGeom prst="ellipse">
          <a:avLst/>
        </a:prstGeom>
        <a:solidFill>
          <a:srgbClr xmlns:mc="http://schemas.openxmlformats.org/markup-compatibility/2006" xmlns:a14="http://schemas.microsoft.com/office/drawing/2010/main" val="FFFFFF" mc:Ignorable="a14" a14:legacySpreadsheetColorIndex="9">
            <a:alpha val="0"/>
          </a:srgbClr>
        </a:solidFill>
        <a:ln w="28575">
          <a:solidFill>
            <a:srgbClr xmlns:mc="http://schemas.openxmlformats.org/markup-compatibility/2006" xmlns:a14="http://schemas.microsoft.com/office/drawing/2010/main" val="FF0A14" mc:Ignorable="a14" a14:legacySpreadsheetColorIndex="16"/>
          </a:solidFill>
          <a:round/>
          <a:headEnd/>
          <a:tailEnd/>
        </a:ln>
      </xdr:spPr>
    </xdr:sp>
    <xdr:clientData/>
  </xdr:twoCellAnchor>
  <xdr:twoCellAnchor editAs="oneCell">
    <xdr:from>
      <xdr:col>1</xdr:col>
      <xdr:colOff>201706</xdr:colOff>
      <xdr:row>18</xdr:row>
      <xdr:rowOff>336176</xdr:rowOff>
    </xdr:from>
    <xdr:to>
      <xdr:col>13</xdr:col>
      <xdr:colOff>356751</xdr:colOff>
      <xdr:row>22</xdr:row>
      <xdr:rowOff>1781735</xdr:rowOff>
    </xdr:to>
    <xdr:pic>
      <xdr:nvPicPr>
        <xdr:cNvPr id="8" name="Picture 7">
          <a:extLst>
            <a:ext uri="{FF2B5EF4-FFF2-40B4-BE49-F238E27FC236}">
              <a16:creationId xmlns:a16="http://schemas.microsoft.com/office/drawing/2014/main" id="{00000000-0008-0000-0E00-000008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9512"/>
        <a:stretch/>
      </xdr:blipFill>
      <xdr:spPr bwMode="auto">
        <a:xfrm>
          <a:off x="477931" y="6194051"/>
          <a:ext cx="7470245" cy="5941359"/>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6404</xdr:colOff>
      <xdr:row>15</xdr:row>
      <xdr:rowOff>336176</xdr:rowOff>
    </xdr:from>
    <xdr:to>
      <xdr:col>14</xdr:col>
      <xdr:colOff>168089</xdr:colOff>
      <xdr:row>17</xdr:row>
      <xdr:rowOff>358588</xdr:rowOff>
    </xdr:to>
    <xdr:sp macro="" textlink="">
      <xdr:nvSpPr>
        <xdr:cNvPr id="9" name="Right Arrow 8">
          <a:extLst>
            <a:ext uri="{FF2B5EF4-FFF2-40B4-BE49-F238E27FC236}">
              <a16:creationId xmlns:a16="http://schemas.microsoft.com/office/drawing/2014/main" id="{00000000-0008-0000-0E00-000009000000}"/>
            </a:ext>
          </a:extLst>
        </xdr:cNvPr>
        <xdr:cNvSpPr/>
      </xdr:nvSpPr>
      <xdr:spPr bwMode="auto">
        <a:xfrm>
          <a:off x="5732610" y="4986617"/>
          <a:ext cx="2582155" cy="81803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r>
            <a:rPr lang="de-CH" sz="1100">
              <a:solidFill>
                <a:srgbClr val="FF0000"/>
              </a:solidFill>
            </a:rPr>
            <a:t> Use this graph</a:t>
          </a:r>
          <a:r>
            <a:rPr lang="de-CH" sz="1100" baseline="0">
              <a:solidFill>
                <a:srgbClr val="FF0000"/>
              </a:solidFill>
            </a:rPr>
            <a:t> as reference for the scale</a:t>
          </a:r>
          <a:endParaRPr lang="de-CH" sz="1100">
            <a:solidFill>
              <a:srgbClr val="FF0000"/>
            </a:solidFill>
          </a:endParaRPr>
        </a:p>
      </xdr:txBody>
    </xdr:sp>
    <xdr:clientData/>
  </xdr:twoCellAnchor>
  <xdr:twoCellAnchor editAs="oneCell">
    <xdr:from>
      <xdr:col>14</xdr:col>
      <xdr:colOff>336177</xdr:colOff>
      <xdr:row>11</xdr:row>
      <xdr:rowOff>593913</xdr:rowOff>
    </xdr:from>
    <xdr:to>
      <xdr:col>34</xdr:col>
      <xdr:colOff>270753</xdr:colOff>
      <xdr:row>20</xdr:row>
      <xdr:rowOff>605118</xdr:rowOff>
    </xdr:to>
    <xdr:pic>
      <xdr:nvPicPr>
        <xdr:cNvPr id="10" name="Picture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537202" y="2451288"/>
          <a:ext cx="12126576" cy="583098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91889</xdr:colOff>
      <xdr:row>11</xdr:row>
      <xdr:rowOff>818029</xdr:rowOff>
    </xdr:from>
    <xdr:to>
      <xdr:col>4</xdr:col>
      <xdr:colOff>224118</xdr:colOff>
      <xdr:row>11</xdr:row>
      <xdr:rowOff>1229272</xdr:rowOff>
    </xdr:to>
    <xdr:cxnSp macro="">
      <xdr:nvCxnSpPr>
        <xdr:cNvPr id="14" name="Straight Connector 13">
          <a:extLst>
            <a:ext uri="{FF2B5EF4-FFF2-40B4-BE49-F238E27FC236}">
              <a16:creationId xmlns:a16="http://schemas.microsoft.com/office/drawing/2014/main" id="{00000000-0008-0000-0E00-00000E000000}"/>
            </a:ext>
          </a:extLst>
        </xdr:cNvPr>
        <xdr:cNvCxnSpPr>
          <a:stCxn id="7" idx="0"/>
        </xdr:cNvCxnSpPr>
      </xdr:nvCxnSpPr>
      <xdr:spPr bwMode="auto">
        <a:xfrm flipV="1">
          <a:off x="2187389" y="2655794"/>
          <a:ext cx="132229" cy="41124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190500</xdr:colOff>
      <xdr:row>15</xdr:row>
      <xdr:rowOff>257735</xdr:rowOff>
    </xdr:from>
    <xdr:to>
      <xdr:col>10</xdr:col>
      <xdr:colOff>179294</xdr:colOff>
      <xdr:row>16</xdr:row>
      <xdr:rowOff>100854</xdr:rowOff>
    </xdr:to>
    <xdr:cxnSp macro="">
      <xdr:nvCxnSpPr>
        <xdr:cNvPr id="15" name="Straight Connector 14">
          <a:extLst>
            <a:ext uri="{FF2B5EF4-FFF2-40B4-BE49-F238E27FC236}">
              <a16:creationId xmlns:a16="http://schemas.microsoft.com/office/drawing/2014/main" id="{00000000-0008-0000-0E00-00000F000000}"/>
            </a:ext>
          </a:extLst>
        </xdr:cNvPr>
        <xdr:cNvCxnSpPr>
          <a:endCxn id="6" idx="4"/>
        </xdr:cNvCxnSpPr>
      </xdr:nvCxnSpPr>
      <xdr:spPr bwMode="auto">
        <a:xfrm flipV="1">
          <a:off x="5311588" y="4908176"/>
          <a:ext cx="593912" cy="324972"/>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11205</xdr:colOff>
      <xdr:row>28</xdr:row>
      <xdr:rowOff>33620</xdr:rowOff>
    </xdr:from>
    <xdr:to>
      <xdr:col>18</xdr:col>
      <xdr:colOff>139160</xdr:colOff>
      <xdr:row>37</xdr:row>
      <xdr:rowOff>22413</xdr:rowOff>
    </xdr:to>
    <xdr:pic>
      <xdr:nvPicPr>
        <xdr:cNvPr id="19" name="Picture 18">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1352" y="21571326"/>
          <a:ext cx="10414955" cy="1400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154788</xdr:colOff>
      <xdr:row>16</xdr:row>
      <xdr:rowOff>83343</xdr:rowOff>
    </xdr:from>
    <xdr:to>
      <xdr:col>27</xdr:col>
      <xdr:colOff>226226</xdr:colOff>
      <xdr:row>18</xdr:row>
      <xdr:rowOff>11906</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13787444" y="5262562"/>
          <a:ext cx="2500313" cy="6191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600" b="1" i="0">
              <a:solidFill>
                <a:sysClr val="windowText" lastClr="000000"/>
              </a:solidFill>
              <a:latin typeface="Aharoni" panose="02010803020104030203" pitchFamily="2" charset="-79"/>
              <a:cs typeface="Aharoni" panose="02010803020104030203" pitchFamily="2" charset="-79"/>
            </a:rPr>
            <a:t>LOW POTENTIAL</a:t>
          </a:r>
        </a:p>
      </xdr:txBody>
    </xdr:sp>
    <xdr:clientData/>
  </xdr:twoCellAnchor>
  <xdr:twoCellAnchor>
    <xdr:from>
      <xdr:col>23</xdr:col>
      <xdr:colOff>128594</xdr:colOff>
      <xdr:row>12</xdr:row>
      <xdr:rowOff>116693</xdr:rowOff>
    </xdr:from>
    <xdr:to>
      <xdr:col>27</xdr:col>
      <xdr:colOff>200032</xdr:colOff>
      <xdr:row>13</xdr:row>
      <xdr:rowOff>247662</xdr:rowOff>
    </xdr:to>
    <xdr:sp macro="" textlink="">
      <xdr:nvSpPr>
        <xdr:cNvPr id="16" name="TextBox 15">
          <a:extLst>
            <a:ext uri="{FF2B5EF4-FFF2-40B4-BE49-F238E27FC236}">
              <a16:creationId xmlns:a16="http://schemas.microsoft.com/office/drawing/2014/main" id="{00000000-0008-0000-0E00-000010000000}"/>
            </a:ext>
          </a:extLst>
        </xdr:cNvPr>
        <xdr:cNvSpPr txBox="1"/>
      </xdr:nvSpPr>
      <xdr:spPr>
        <a:xfrm>
          <a:off x="13761250" y="3343287"/>
          <a:ext cx="2500313" cy="6191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600" b="1" i="0">
              <a:solidFill>
                <a:sysClr val="windowText" lastClr="000000"/>
              </a:solidFill>
              <a:latin typeface="Aharoni" panose="02010803020104030203" pitchFamily="2" charset="-79"/>
              <a:cs typeface="Aharoni" panose="02010803020104030203" pitchFamily="2" charset="-79"/>
            </a:rPr>
            <a:t>NICHE / LIMITED</a:t>
          </a:r>
          <a:r>
            <a:rPr lang="de-CH" sz="1600" b="1" i="0" baseline="0">
              <a:solidFill>
                <a:sysClr val="windowText" lastClr="000000"/>
              </a:solidFill>
              <a:latin typeface="Aharoni" panose="02010803020104030203" pitchFamily="2" charset="-79"/>
              <a:cs typeface="Aharoni" panose="02010803020104030203" pitchFamily="2" charset="-79"/>
            </a:rPr>
            <a:t> </a:t>
          </a:r>
          <a:r>
            <a:rPr lang="de-CH" sz="1600" b="1" i="0">
              <a:solidFill>
                <a:sysClr val="windowText" lastClr="000000"/>
              </a:solidFill>
              <a:latin typeface="Aharoni" panose="02010803020104030203" pitchFamily="2" charset="-79"/>
              <a:cs typeface="Aharoni" panose="02010803020104030203" pitchFamily="2" charset="-79"/>
            </a:rPr>
            <a:t>OPPORTUNITY</a:t>
          </a:r>
        </a:p>
      </xdr:txBody>
    </xdr:sp>
    <xdr:clientData/>
  </xdr:twoCellAnchor>
  <xdr:twoCellAnchor>
    <xdr:from>
      <xdr:col>28</xdr:col>
      <xdr:colOff>531022</xdr:colOff>
      <xdr:row>12</xdr:row>
      <xdr:rowOff>209559</xdr:rowOff>
    </xdr:from>
    <xdr:to>
      <xdr:col>32</xdr:col>
      <xdr:colOff>602460</xdr:colOff>
      <xdr:row>13</xdr:row>
      <xdr:rowOff>340528</xdr:rowOff>
    </xdr:to>
    <xdr:sp macro="" textlink="">
      <xdr:nvSpPr>
        <xdr:cNvPr id="17" name="TextBox 16">
          <a:extLst>
            <a:ext uri="{FF2B5EF4-FFF2-40B4-BE49-F238E27FC236}">
              <a16:creationId xmlns:a16="http://schemas.microsoft.com/office/drawing/2014/main" id="{00000000-0008-0000-0E00-000011000000}"/>
            </a:ext>
          </a:extLst>
        </xdr:cNvPr>
        <xdr:cNvSpPr txBox="1"/>
      </xdr:nvSpPr>
      <xdr:spPr>
        <a:xfrm>
          <a:off x="17199772" y="3436153"/>
          <a:ext cx="2500313" cy="6191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600" b="1" i="0">
              <a:solidFill>
                <a:sysClr val="windowText" lastClr="000000"/>
              </a:solidFill>
              <a:latin typeface="Aharoni" panose="02010803020104030203" pitchFamily="2" charset="-79"/>
              <a:cs typeface="Aharoni" panose="02010803020104030203" pitchFamily="2" charset="-79"/>
            </a:rPr>
            <a:t>WINNING</a:t>
          </a:r>
          <a:r>
            <a:rPr lang="de-CH" sz="1600" b="1" i="0" baseline="0">
              <a:solidFill>
                <a:sysClr val="windowText" lastClr="000000"/>
              </a:solidFill>
              <a:latin typeface="Aharoni" panose="02010803020104030203" pitchFamily="2" charset="-79"/>
              <a:cs typeface="Aharoni" panose="02010803020104030203" pitchFamily="2" charset="-79"/>
            </a:rPr>
            <a:t> TRAITS</a:t>
          </a:r>
          <a:endParaRPr lang="de-CH" sz="1600" b="1" i="0">
            <a:solidFill>
              <a:sysClr val="windowText" lastClr="000000"/>
            </a:solidFill>
            <a:latin typeface="Aharoni" panose="02010803020104030203" pitchFamily="2" charset="-79"/>
            <a:cs typeface="Aharoni" panose="02010803020104030203" pitchFamily="2" charset="-79"/>
          </a:endParaRPr>
        </a:p>
      </xdr:txBody>
    </xdr:sp>
    <xdr:clientData/>
  </xdr:twoCellAnchor>
  <xdr:twoCellAnchor>
    <xdr:from>
      <xdr:col>28</xdr:col>
      <xdr:colOff>540550</xdr:colOff>
      <xdr:row>16</xdr:row>
      <xdr:rowOff>183362</xdr:rowOff>
    </xdr:from>
    <xdr:to>
      <xdr:col>33</xdr:col>
      <xdr:colOff>4769</xdr:colOff>
      <xdr:row>18</xdr:row>
      <xdr:rowOff>111925</xdr:rowOff>
    </xdr:to>
    <xdr:sp macro="" textlink="">
      <xdr:nvSpPr>
        <xdr:cNvPr id="18" name="TextBox 17">
          <a:extLst>
            <a:ext uri="{FF2B5EF4-FFF2-40B4-BE49-F238E27FC236}">
              <a16:creationId xmlns:a16="http://schemas.microsoft.com/office/drawing/2014/main" id="{00000000-0008-0000-0E00-000012000000}"/>
            </a:ext>
          </a:extLst>
        </xdr:cNvPr>
        <xdr:cNvSpPr txBox="1"/>
      </xdr:nvSpPr>
      <xdr:spPr>
        <a:xfrm>
          <a:off x="17209300" y="5362581"/>
          <a:ext cx="2500313" cy="6191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600" b="1" i="0">
              <a:solidFill>
                <a:sysClr val="windowText" lastClr="000000"/>
              </a:solidFill>
              <a:latin typeface="Aharoni" panose="02010803020104030203" pitchFamily="2" charset="-79"/>
              <a:cs typeface="Aharoni" panose="02010803020104030203" pitchFamily="2" charset="-79"/>
            </a:rPr>
            <a:t>MUST</a:t>
          </a:r>
          <a:r>
            <a:rPr lang="de-CH" sz="1600" b="1" i="0" baseline="0">
              <a:solidFill>
                <a:sysClr val="windowText" lastClr="000000"/>
              </a:solidFill>
              <a:latin typeface="Aharoni" panose="02010803020104030203" pitchFamily="2" charset="-79"/>
              <a:cs typeface="Aharoni" panose="02010803020104030203" pitchFamily="2" charset="-79"/>
            </a:rPr>
            <a:t> HAVE TRAITS</a:t>
          </a:r>
          <a:endParaRPr lang="de-CH" sz="1600" b="1" i="0">
            <a:solidFill>
              <a:sysClr val="windowText" lastClr="000000"/>
            </a:solidFill>
            <a:latin typeface="Aharoni" panose="02010803020104030203" pitchFamily="2" charset="-79"/>
            <a:cs typeface="Aharoni" panose="02010803020104030203" pitchFamily="2" charset="-79"/>
          </a:endParaRPr>
        </a:p>
      </xdr:txBody>
    </xdr:sp>
    <xdr:clientData/>
  </xdr:twoCellAnchor>
  <xdr:twoCellAnchor>
    <xdr:from>
      <xdr:col>26</xdr:col>
      <xdr:colOff>542906</xdr:colOff>
      <xdr:row>19</xdr:row>
      <xdr:rowOff>257186</xdr:rowOff>
    </xdr:from>
    <xdr:to>
      <xdr:col>31</xdr:col>
      <xdr:colOff>7126</xdr:colOff>
      <xdr:row>20</xdr:row>
      <xdr:rowOff>328624</xdr:rowOff>
    </xdr:to>
    <xdr:sp macro="" textlink="">
      <xdr:nvSpPr>
        <xdr:cNvPr id="20" name="TextBox 19">
          <a:extLst>
            <a:ext uri="{FF2B5EF4-FFF2-40B4-BE49-F238E27FC236}">
              <a16:creationId xmlns:a16="http://schemas.microsoft.com/office/drawing/2014/main" id="{00000000-0008-0000-0E00-000014000000}"/>
            </a:ext>
          </a:extLst>
        </xdr:cNvPr>
        <xdr:cNvSpPr txBox="1"/>
      </xdr:nvSpPr>
      <xdr:spPr>
        <a:xfrm>
          <a:off x="15997219" y="7389030"/>
          <a:ext cx="2500313"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600" b="1" i="1">
              <a:solidFill>
                <a:srgbClr val="C00000"/>
              </a:solidFill>
            </a:rPr>
            <a:t>Market</a:t>
          </a:r>
          <a:r>
            <a:rPr lang="de-CH" sz="1600" b="1" i="1" baseline="0">
              <a:solidFill>
                <a:srgbClr val="C00000"/>
              </a:solidFill>
            </a:rPr>
            <a:t> Demand</a:t>
          </a:r>
          <a:endParaRPr lang="de-CH" sz="1600" b="1" i="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26</xdr:row>
      <xdr:rowOff>126969</xdr:rowOff>
    </xdr:from>
    <xdr:to>
      <xdr:col>1</xdr:col>
      <xdr:colOff>2317749</xdr:colOff>
      <xdr:row>30</xdr:row>
      <xdr:rowOff>84635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90500" y="4487302"/>
          <a:ext cx="2127249" cy="592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200" b="1" i="1"/>
            <a:t>Plant</a:t>
          </a:r>
          <a:r>
            <a:rPr lang="de-CH" sz="1200" b="1" i="1" baseline="0"/>
            <a:t> Architecture &amp; Seed Production</a:t>
          </a:r>
          <a:endParaRPr lang="de-CH" sz="1200" b="1" i="1"/>
        </a:p>
      </xdr:txBody>
    </xdr:sp>
    <xdr:clientData/>
  </xdr:twoCellAnchor>
  <xdr:twoCellAnchor>
    <xdr:from>
      <xdr:col>1</xdr:col>
      <xdr:colOff>211666</xdr:colOff>
      <xdr:row>72</xdr:row>
      <xdr:rowOff>63500</xdr:rowOff>
    </xdr:from>
    <xdr:to>
      <xdr:col>1</xdr:col>
      <xdr:colOff>2338915</xdr:colOff>
      <xdr:row>76</xdr:row>
      <xdr:rowOff>21166</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11666" y="11726333"/>
          <a:ext cx="2127249" cy="592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200" b="1" i="1"/>
            <a:t>Harvest, Storage &amp;</a:t>
          </a:r>
          <a:r>
            <a:rPr lang="de-CH" sz="1200" b="1" i="1" baseline="0"/>
            <a:t> Transport</a:t>
          </a:r>
          <a:endParaRPr lang="de-CH" sz="1200" b="1" i="1"/>
        </a:p>
      </xdr:txBody>
    </xdr:sp>
    <xdr:clientData/>
  </xdr:twoCellAnchor>
  <xdr:twoCellAnchor>
    <xdr:from>
      <xdr:col>1</xdr:col>
      <xdr:colOff>247649</xdr:colOff>
      <xdr:row>87</xdr:row>
      <xdr:rowOff>4233</xdr:rowOff>
    </xdr:from>
    <xdr:to>
      <xdr:col>1</xdr:col>
      <xdr:colOff>2374898</xdr:colOff>
      <xdr:row>90</xdr:row>
      <xdr:rowOff>120649</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47649" y="14048316"/>
          <a:ext cx="2127249" cy="592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200" b="1" i="1"/>
            <a:t>Consumers, Processors</a:t>
          </a:r>
          <a:r>
            <a:rPr lang="de-CH" sz="1200" b="1" i="1" baseline="0"/>
            <a:t> &amp; Value Chain</a:t>
          </a:r>
          <a:endParaRPr lang="de-CH" sz="1200" b="1" i="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12245</xdr:colOff>
          <xdr:row>10</xdr:row>
          <xdr:rowOff>380453</xdr:rowOff>
        </xdr:from>
        <xdr:to>
          <xdr:col>6</xdr:col>
          <xdr:colOff>819150</xdr:colOff>
          <xdr:row>13</xdr:row>
          <xdr:rowOff>31297</xdr:rowOff>
        </xdr:to>
        <xdr:sp macro="" textlink="">
          <xdr:nvSpPr>
            <xdr:cNvPr id="332801" name="Drop Down 1" hidden="1">
              <a:extLst>
                <a:ext uri="{63B3BB69-23CF-44E3-9099-C40C66FF867C}">
                  <a14:compatExt spid="_x0000_s332801"/>
                </a:ext>
                <a:ext uri="{FF2B5EF4-FFF2-40B4-BE49-F238E27FC236}">
                  <a16:creationId xmlns:a16="http://schemas.microsoft.com/office/drawing/2014/main" id="{00000000-0008-0000-0300-00000114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1040547</xdr:colOff>
          <xdr:row>11</xdr:row>
          <xdr:rowOff>46264</xdr:rowOff>
        </xdr:from>
        <xdr:to>
          <xdr:col>6</xdr:col>
          <xdr:colOff>2047874</xdr:colOff>
          <xdr:row>13</xdr:row>
          <xdr:rowOff>19051</xdr:rowOff>
        </xdr:to>
        <xdr:sp macro="" textlink="">
          <xdr:nvSpPr>
            <xdr:cNvPr id="332802" name="Button 2" hidden="1">
              <a:extLst>
                <a:ext uri="{63B3BB69-23CF-44E3-9099-C40C66FF867C}">
                  <a14:compatExt spid="_x0000_s332802"/>
                </a:ext>
                <a:ext uri="{FF2B5EF4-FFF2-40B4-BE49-F238E27FC236}">
                  <a16:creationId xmlns:a16="http://schemas.microsoft.com/office/drawing/2014/main" id="{00000000-0008-0000-0300-0000021405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FF0A14"/>
                  </a:solidFill>
                  <a:latin typeface="Arial"/>
                  <a:cs typeface="Arial"/>
                </a:rPr>
                <a:t>Reset</a:t>
              </a:r>
            </a:p>
          </xdr:txBody>
        </xdr:sp>
        <xdr:clientData fPrintsWithSheet="0"/>
      </xdr:twoCellAnchor>
    </mc:Choice>
    <mc:Fallback/>
  </mc:AlternateContent>
  <xdr:twoCellAnchor editAs="oneCell">
    <xdr:from>
      <xdr:col>9</xdr:col>
      <xdr:colOff>2667000</xdr:colOff>
      <xdr:row>3</xdr:row>
      <xdr:rowOff>89647</xdr:rowOff>
    </xdr:from>
    <xdr:to>
      <xdr:col>9</xdr:col>
      <xdr:colOff>4254810</xdr:colOff>
      <xdr:row>6</xdr:row>
      <xdr:rowOff>123079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5868650" y="89647"/>
          <a:ext cx="1587810" cy="5192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11363</xdr:colOff>
          <xdr:row>17</xdr:row>
          <xdr:rowOff>10879</xdr:rowOff>
        </xdr:from>
        <xdr:to>
          <xdr:col>3</xdr:col>
          <xdr:colOff>647700</xdr:colOff>
          <xdr:row>18</xdr:row>
          <xdr:rowOff>0</xdr:rowOff>
        </xdr:to>
        <xdr:sp macro="" textlink="">
          <xdr:nvSpPr>
            <xdr:cNvPr id="332803" name="Drop Down 3" hidden="1">
              <a:extLst>
                <a:ext uri="{63B3BB69-23CF-44E3-9099-C40C66FF867C}">
                  <a14:compatExt spid="_x0000_s332803"/>
                </a:ext>
                <a:ext uri="{FF2B5EF4-FFF2-40B4-BE49-F238E27FC236}">
                  <a16:creationId xmlns:a16="http://schemas.microsoft.com/office/drawing/2014/main" id="{00000000-0008-0000-0300-00000314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1</xdr:col>
      <xdr:colOff>299352</xdr:colOff>
      <xdr:row>11</xdr:row>
      <xdr:rowOff>108858</xdr:rowOff>
    </xdr:from>
    <xdr:to>
      <xdr:col>2</xdr:col>
      <xdr:colOff>54429</xdr:colOff>
      <xdr:row>12</xdr:row>
      <xdr:rowOff>217714</xdr:rowOff>
    </xdr:to>
    <xdr:sp macro="" textlink="">
      <xdr:nvSpPr>
        <xdr:cNvPr id="6" name="Rectangle 2" descr="50%">
          <a:extLst>
            <a:ext uri="{FF2B5EF4-FFF2-40B4-BE49-F238E27FC236}">
              <a16:creationId xmlns:a16="http://schemas.microsoft.com/office/drawing/2014/main" id="{00000000-0008-0000-0300-000006000000}"/>
            </a:ext>
          </a:extLst>
        </xdr:cNvPr>
        <xdr:cNvSpPr>
          <a:spLocks noChangeArrowheads="1"/>
        </xdr:cNvSpPr>
      </xdr:nvSpPr>
      <xdr:spPr bwMode="auto">
        <a:xfrm>
          <a:off x="547002" y="1899558"/>
          <a:ext cx="898077" cy="423181"/>
        </a:xfrm>
        <a:prstGeom prst="rect">
          <a:avLst/>
        </a:prstGeom>
        <a:pattFill prst="pct50">
          <a:fgClr>
            <a:srgbClr xmlns:mc="http://schemas.openxmlformats.org/markup-compatibility/2006" xmlns:a14="http://schemas.microsoft.com/office/drawing/2010/main" val="F1E8A5" mc:Ignorable="a14" a14:legacySpreadsheetColorIndex="13"/>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input cell</a:t>
          </a:r>
        </a:p>
      </xdr:txBody>
    </xdr:sp>
    <xdr:clientData/>
  </xdr:twoCellAnchor>
  <xdr:twoCellAnchor editAs="absolute">
    <xdr:from>
      <xdr:col>2</xdr:col>
      <xdr:colOff>161925</xdr:colOff>
      <xdr:row>11</xdr:row>
      <xdr:rowOff>114300</xdr:rowOff>
    </xdr:from>
    <xdr:to>
      <xdr:col>3</xdr:col>
      <xdr:colOff>193227</xdr:colOff>
      <xdr:row>12</xdr:row>
      <xdr:rowOff>222098</xdr:rowOff>
    </xdr:to>
    <xdr:sp macro="" textlink="">
      <xdr:nvSpPr>
        <xdr:cNvPr id="7" name="Rectangle 2" descr="50%">
          <a:extLst>
            <a:ext uri="{FF2B5EF4-FFF2-40B4-BE49-F238E27FC236}">
              <a16:creationId xmlns:a16="http://schemas.microsoft.com/office/drawing/2014/main" id="{00000000-0008-0000-0300-000007000000}"/>
            </a:ext>
          </a:extLst>
        </xdr:cNvPr>
        <xdr:cNvSpPr>
          <a:spLocks noChangeArrowheads="1"/>
        </xdr:cNvSpPr>
      </xdr:nvSpPr>
      <xdr:spPr bwMode="auto">
        <a:xfrm>
          <a:off x="1552575" y="1905000"/>
          <a:ext cx="898077" cy="422123"/>
        </a:xfrm>
        <a:prstGeom prst="rect">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auto cell</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3257549</xdr:colOff>
          <xdr:row>10</xdr:row>
          <xdr:rowOff>380453</xdr:rowOff>
        </xdr:from>
        <xdr:to>
          <xdr:col>6</xdr:col>
          <xdr:colOff>809625</xdr:colOff>
          <xdr:row>13</xdr:row>
          <xdr:rowOff>31297</xdr:rowOff>
        </xdr:to>
        <xdr:sp macro="" textlink="">
          <xdr:nvSpPr>
            <xdr:cNvPr id="333825" name="Drop Down 1" hidden="1">
              <a:extLst>
                <a:ext uri="{63B3BB69-23CF-44E3-9099-C40C66FF867C}">
                  <a14:compatExt spid="_x0000_s333825"/>
                </a:ext>
                <a:ext uri="{FF2B5EF4-FFF2-40B4-BE49-F238E27FC236}">
                  <a16:creationId xmlns:a16="http://schemas.microsoft.com/office/drawing/2014/main" id="{00000000-0008-0000-0400-00000118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1250097</xdr:colOff>
          <xdr:row>11</xdr:row>
          <xdr:rowOff>46264</xdr:rowOff>
        </xdr:from>
        <xdr:to>
          <xdr:col>6</xdr:col>
          <xdr:colOff>2295525</xdr:colOff>
          <xdr:row>13</xdr:row>
          <xdr:rowOff>19051</xdr:rowOff>
        </xdr:to>
        <xdr:sp macro="" textlink="">
          <xdr:nvSpPr>
            <xdr:cNvPr id="333826" name="Button 2" hidden="1">
              <a:extLst>
                <a:ext uri="{63B3BB69-23CF-44E3-9099-C40C66FF867C}">
                  <a14:compatExt spid="_x0000_s333826"/>
                </a:ext>
                <a:ext uri="{FF2B5EF4-FFF2-40B4-BE49-F238E27FC236}">
                  <a16:creationId xmlns:a16="http://schemas.microsoft.com/office/drawing/2014/main" id="{00000000-0008-0000-0400-0000021805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FF0A14"/>
                  </a:solidFill>
                  <a:latin typeface="Arial"/>
                  <a:cs typeface="Arial"/>
                </a:rPr>
                <a:t>Reset</a:t>
              </a:r>
            </a:p>
          </xdr:txBody>
        </xdr:sp>
        <xdr:clientData fPrintsWithSheet="0"/>
      </xdr:twoCellAnchor>
    </mc:Choice>
    <mc:Fallback/>
  </mc:AlternateContent>
  <xdr:twoCellAnchor editAs="oneCell">
    <xdr:from>
      <xdr:col>9</xdr:col>
      <xdr:colOff>2667000</xdr:colOff>
      <xdr:row>3</xdr:row>
      <xdr:rowOff>89647</xdr:rowOff>
    </xdr:from>
    <xdr:to>
      <xdr:col>9</xdr:col>
      <xdr:colOff>4254810</xdr:colOff>
      <xdr:row>6</xdr:row>
      <xdr:rowOff>123079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5868650" y="89647"/>
          <a:ext cx="1587810" cy="5192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11364</xdr:colOff>
          <xdr:row>17</xdr:row>
          <xdr:rowOff>10879</xdr:rowOff>
        </xdr:from>
        <xdr:to>
          <xdr:col>3</xdr:col>
          <xdr:colOff>609600</xdr:colOff>
          <xdr:row>18</xdr:row>
          <xdr:rowOff>0</xdr:rowOff>
        </xdr:to>
        <xdr:sp macro="" textlink="">
          <xdr:nvSpPr>
            <xdr:cNvPr id="333827" name="Drop Down 3" hidden="1">
              <a:extLst>
                <a:ext uri="{63B3BB69-23CF-44E3-9099-C40C66FF867C}">
                  <a14:compatExt spid="_x0000_s333827"/>
                </a:ext>
                <a:ext uri="{FF2B5EF4-FFF2-40B4-BE49-F238E27FC236}">
                  <a16:creationId xmlns:a16="http://schemas.microsoft.com/office/drawing/2014/main" id="{00000000-0008-0000-0400-00000318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1</xdr:col>
      <xdr:colOff>299352</xdr:colOff>
      <xdr:row>11</xdr:row>
      <xdr:rowOff>108858</xdr:rowOff>
    </xdr:from>
    <xdr:to>
      <xdr:col>2</xdr:col>
      <xdr:colOff>54429</xdr:colOff>
      <xdr:row>12</xdr:row>
      <xdr:rowOff>217714</xdr:rowOff>
    </xdr:to>
    <xdr:sp macro="" textlink="">
      <xdr:nvSpPr>
        <xdr:cNvPr id="6" name="Rectangle 2" descr="50%">
          <a:extLst>
            <a:ext uri="{FF2B5EF4-FFF2-40B4-BE49-F238E27FC236}">
              <a16:creationId xmlns:a16="http://schemas.microsoft.com/office/drawing/2014/main" id="{00000000-0008-0000-0400-000006000000}"/>
            </a:ext>
          </a:extLst>
        </xdr:cNvPr>
        <xdr:cNvSpPr>
          <a:spLocks noChangeArrowheads="1"/>
        </xdr:cNvSpPr>
      </xdr:nvSpPr>
      <xdr:spPr bwMode="auto">
        <a:xfrm>
          <a:off x="547002" y="1899558"/>
          <a:ext cx="898077" cy="423181"/>
        </a:xfrm>
        <a:prstGeom prst="rect">
          <a:avLst/>
        </a:prstGeom>
        <a:pattFill prst="pct50">
          <a:fgClr>
            <a:srgbClr xmlns:mc="http://schemas.openxmlformats.org/markup-compatibility/2006" xmlns:a14="http://schemas.microsoft.com/office/drawing/2010/main" val="F1E8A5" mc:Ignorable="a14" a14:legacySpreadsheetColorIndex="13"/>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input cell</a:t>
          </a:r>
        </a:p>
      </xdr:txBody>
    </xdr:sp>
    <xdr:clientData/>
  </xdr:twoCellAnchor>
  <xdr:twoCellAnchor editAs="absolute">
    <xdr:from>
      <xdr:col>2</xdr:col>
      <xdr:colOff>152400</xdr:colOff>
      <xdr:row>11</xdr:row>
      <xdr:rowOff>104775</xdr:rowOff>
    </xdr:from>
    <xdr:to>
      <xdr:col>3</xdr:col>
      <xdr:colOff>183702</xdr:colOff>
      <xdr:row>12</xdr:row>
      <xdr:rowOff>212573</xdr:rowOff>
    </xdr:to>
    <xdr:sp macro="" textlink="">
      <xdr:nvSpPr>
        <xdr:cNvPr id="7" name="Rectangle 2" descr="50%">
          <a:extLst>
            <a:ext uri="{FF2B5EF4-FFF2-40B4-BE49-F238E27FC236}">
              <a16:creationId xmlns:a16="http://schemas.microsoft.com/office/drawing/2014/main" id="{00000000-0008-0000-0400-000007000000}"/>
            </a:ext>
          </a:extLst>
        </xdr:cNvPr>
        <xdr:cNvSpPr>
          <a:spLocks noChangeArrowheads="1"/>
        </xdr:cNvSpPr>
      </xdr:nvSpPr>
      <xdr:spPr bwMode="auto">
        <a:xfrm>
          <a:off x="1543050" y="1895475"/>
          <a:ext cx="898077" cy="422123"/>
        </a:xfrm>
        <a:prstGeom prst="rect">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auto cell</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10</xdr:row>
          <xdr:rowOff>361403</xdr:rowOff>
        </xdr:from>
        <xdr:to>
          <xdr:col>6</xdr:col>
          <xdr:colOff>828675</xdr:colOff>
          <xdr:row>13</xdr:row>
          <xdr:rowOff>12247</xdr:rowOff>
        </xdr:to>
        <xdr:sp macro="" textlink="">
          <xdr:nvSpPr>
            <xdr:cNvPr id="334849" name="Drop Down 1" hidden="1">
              <a:extLst>
                <a:ext uri="{63B3BB69-23CF-44E3-9099-C40C66FF867C}">
                  <a14:compatExt spid="_x0000_s334849"/>
                </a:ext>
                <a:ext uri="{FF2B5EF4-FFF2-40B4-BE49-F238E27FC236}">
                  <a16:creationId xmlns:a16="http://schemas.microsoft.com/office/drawing/2014/main" id="{00000000-0008-0000-0500-0000011C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1383448</xdr:colOff>
          <xdr:row>11</xdr:row>
          <xdr:rowOff>46264</xdr:rowOff>
        </xdr:from>
        <xdr:to>
          <xdr:col>6</xdr:col>
          <xdr:colOff>2400300</xdr:colOff>
          <xdr:row>13</xdr:row>
          <xdr:rowOff>19051</xdr:rowOff>
        </xdr:to>
        <xdr:sp macro="" textlink="">
          <xdr:nvSpPr>
            <xdr:cNvPr id="334850" name="Button 2" hidden="1">
              <a:extLst>
                <a:ext uri="{63B3BB69-23CF-44E3-9099-C40C66FF867C}">
                  <a14:compatExt spid="_x0000_s334850"/>
                </a:ext>
                <a:ext uri="{FF2B5EF4-FFF2-40B4-BE49-F238E27FC236}">
                  <a16:creationId xmlns:a16="http://schemas.microsoft.com/office/drawing/2014/main" id="{00000000-0008-0000-0500-0000021C05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FF0A14"/>
                  </a:solidFill>
                  <a:latin typeface="Arial"/>
                  <a:cs typeface="Arial"/>
                </a:rPr>
                <a:t>Reset</a:t>
              </a:r>
            </a:p>
          </xdr:txBody>
        </xdr:sp>
        <xdr:clientData fPrintsWithSheet="0"/>
      </xdr:twoCellAnchor>
    </mc:Choice>
    <mc:Fallback/>
  </mc:AlternateContent>
  <xdr:twoCellAnchor editAs="oneCell">
    <xdr:from>
      <xdr:col>9</xdr:col>
      <xdr:colOff>2667000</xdr:colOff>
      <xdr:row>3</xdr:row>
      <xdr:rowOff>89647</xdr:rowOff>
    </xdr:from>
    <xdr:to>
      <xdr:col>9</xdr:col>
      <xdr:colOff>4254810</xdr:colOff>
      <xdr:row>6</xdr:row>
      <xdr:rowOff>123079</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5868650" y="89647"/>
          <a:ext cx="1587810" cy="5192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11364</xdr:colOff>
          <xdr:row>17</xdr:row>
          <xdr:rowOff>10879</xdr:rowOff>
        </xdr:from>
        <xdr:to>
          <xdr:col>3</xdr:col>
          <xdr:colOff>590550</xdr:colOff>
          <xdr:row>18</xdr:row>
          <xdr:rowOff>0</xdr:rowOff>
        </xdr:to>
        <xdr:sp macro="" textlink="">
          <xdr:nvSpPr>
            <xdr:cNvPr id="334851" name="Drop Down 3" hidden="1">
              <a:extLst>
                <a:ext uri="{63B3BB69-23CF-44E3-9099-C40C66FF867C}">
                  <a14:compatExt spid="_x0000_s334851"/>
                </a:ext>
                <a:ext uri="{FF2B5EF4-FFF2-40B4-BE49-F238E27FC236}">
                  <a16:creationId xmlns:a16="http://schemas.microsoft.com/office/drawing/2014/main" id="{00000000-0008-0000-0500-0000031C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1</xdr:col>
      <xdr:colOff>394602</xdr:colOff>
      <xdr:row>11</xdr:row>
      <xdr:rowOff>108858</xdr:rowOff>
    </xdr:from>
    <xdr:to>
      <xdr:col>2</xdr:col>
      <xdr:colOff>149679</xdr:colOff>
      <xdr:row>12</xdr:row>
      <xdr:rowOff>217714</xdr:rowOff>
    </xdr:to>
    <xdr:sp macro="" textlink="">
      <xdr:nvSpPr>
        <xdr:cNvPr id="6" name="Rectangle 2" descr="50%">
          <a:extLst>
            <a:ext uri="{FF2B5EF4-FFF2-40B4-BE49-F238E27FC236}">
              <a16:creationId xmlns:a16="http://schemas.microsoft.com/office/drawing/2014/main" id="{00000000-0008-0000-0500-000006000000}"/>
            </a:ext>
          </a:extLst>
        </xdr:cNvPr>
        <xdr:cNvSpPr>
          <a:spLocks noChangeArrowheads="1"/>
        </xdr:cNvSpPr>
      </xdr:nvSpPr>
      <xdr:spPr bwMode="auto">
        <a:xfrm>
          <a:off x="642252" y="1899558"/>
          <a:ext cx="898077" cy="423181"/>
        </a:xfrm>
        <a:prstGeom prst="rect">
          <a:avLst/>
        </a:prstGeom>
        <a:pattFill prst="pct50">
          <a:fgClr>
            <a:srgbClr xmlns:mc="http://schemas.openxmlformats.org/markup-compatibility/2006" xmlns:a14="http://schemas.microsoft.com/office/drawing/2010/main" val="F1E8A5" mc:Ignorable="a14" a14:legacySpreadsheetColorIndex="13"/>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input cell</a:t>
          </a:r>
        </a:p>
      </xdr:txBody>
    </xdr:sp>
    <xdr:clientData/>
  </xdr:twoCellAnchor>
  <xdr:twoCellAnchor editAs="absolute">
    <xdr:from>
      <xdr:col>2</xdr:col>
      <xdr:colOff>228600</xdr:colOff>
      <xdr:row>11</xdr:row>
      <xdr:rowOff>114300</xdr:rowOff>
    </xdr:from>
    <xdr:to>
      <xdr:col>3</xdr:col>
      <xdr:colOff>259902</xdr:colOff>
      <xdr:row>12</xdr:row>
      <xdr:rowOff>222098</xdr:rowOff>
    </xdr:to>
    <xdr:sp macro="" textlink="">
      <xdr:nvSpPr>
        <xdr:cNvPr id="7" name="Rectangle 2" descr="50%">
          <a:extLst>
            <a:ext uri="{FF2B5EF4-FFF2-40B4-BE49-F238E27FC236}">
              <a16:creationId xmlns:a16="http://schemas.microsoft.com/office/drawing/2014/main" id="{00000000-0008-0000-0500-000007000000}"/>
            </a:ext>
          </a:extLst>
        </xdr:cNvPr>
        <xdr:cNvSpPr>
          <a:spLocks noChangeArrowheads="1"/>
        </xdr:cNvSpPr>
      </xdr:nvSpPr>
      <xdr:spPr bwMode="auto">
        <a:xfrm>
          <a:off x="1619250" y="1905000"/>
          <a:ext cx="898077" cy="422123"/>
        </a:xfrm>
        <a:prstGeom prst="rect">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auto cell</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10</xdr:row>
          <xdr:rowOff>380453</xdr:rowOff>
        </xdr:from>
        <xdr:to>
          <xdr:col>6</xdr:col>
          <xdr:colOff>876300</xdr:colOff>
          <xdr:row>13</xdr:row>
          <xdr:rowOff>31297</xdr:rowOff>
        </xdr:to>
        <xdr:sp macro="" textlink="">
          <xdr:nvSpPr>
            <xdr:cNvPr id="335873" name="Drop Down 1" hidden="1">
              <a:extLst>
                <a:ext uri="{63B3BB69-23CF-44E3-9099-C40C66FF867C}">
                  <a14:compatExt spid="_x0000_s335873"/>
                </a:ext>
                <a:ext uri="{FF2B5EF4-FFF2-40B4-BE49-F238E27FC236}">
                  <a16:creationId xmlns:a16="http://schemas.microsoft.com/office/drawing/2014/main" id="{00000000-0008-0000-0600-00000120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1240573</xdr:colOff>
          <xdr:row>11</xdr:row>
          <xdr:rowOff>55789</xdr:rowOff>
        </xdr:from>
        <xdr:to>
          <xdr:col>6</xdr:col>
          <xdr:colOff>2333625</xdr:colOff>
          <xdr:row>13</xdr:row>
          <xdr:rowOff>28576</xdr:rowOff>
        </xdr:to>
        <xdr:sp macro="" textlink="">
          <xdr:nvSpPr>
            <xdr:cNvPr id="335874" name="Button 2" hidden="1">
              <a:extLst>
                <a:ext uri="{63B3BB69-23CF-44E3-9099-C40C66FF867C}">
                  <a14:compatExt spid="_x0000_s335874"/>
                </a:ext>
                <a:ext uri="{FF2B5EF4-FFF2-40B4-BE49-F238E27FC236}">
                  <a16:creationId xmlns:a16="http://schemas.microsoft.com/office/drawing/2014/main" id="{00000000-0008-0000-0600-0000022005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FF0A14"/>
                  </a:solidFill>
                  <a:latin typeface="Arial"/>
                  <a:cs typeface="Arial"/>
                </a:rPr>
                <a:t>Reset</a:t>
              </a:r>
            </a:p>
          </xdr:txBody>
        </xdr:sp>
        <xdr:clientData fPrintsWithSheet="0"/>
      </xdr:twoCellAnchor>
    </mc:Choice>
    <mc:Fallback/>
  </mc:AlternateContent>
  <xdr:twoCellAnchor editAs="oneCell">
    <xdr:from>
      <xdr:col>9</xdr:col>
      <xdr:colOff>2667000</xdr:colOff>
      <xdr:row>3</xdr:row>
      <xdr:rowOff>89647</xdr:rowOff>
    </xdr:from>
    <xdr:to>
      <xdr:col>9</xdr:col>
      <xdr:colOff>4254810</xdr:colOff>
      <xdr:row>6</xdr:row>
      <xdr:rowOff>123079</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5868650" y="89647"/>
          <a:ext cx="1587810" cy="5192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11364</xdr:colOff>
          <xdr:row>17</xdr:row>
          <xdr:rowOff>10879</xdr:rowOff>
        </xdr:from>
        <xdr:to>
          <xdr:col>3</xdr:col>
          <xdr:colOff>581025</xdr:colOff>
          <xdr:row>18</xdr:row>
          <xdr:rowOff>0</xdr:rowOff>
        </xdr:to>
        <xdr:sp macro="" textlink="">
          <xdr:nvSpPr>
            <xdr:cNvPr id="335875" name="Drop Down 3" hidden="1">
              <a:extLst>
                <a:ext uri="{63B3BB69-23CF-44E3-9099-C40C66FF867C}">
                  <a14:compatExt spid="_x0000_s335875"/>
                </a:ext>
                <a:ext uri="{FF2B5EF4-FFF2-40B4-BE49-F238E27FC236}">
                  <a16:creationId xmlns:a16="http://schemas.microsoft.com/office/drawing/2014/main" id="{00000000-0008-0000-0600-00000320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1</xdr:col>
      <xdr:colOff>423177</xdr:colOff>
      <xdr:row>11</xdr:row>
      <xdr:rowOff>108858</xdr:rowOff>
    </xdr:from>
    <xdr:to>
      <xdr:col>2</xdr:col>
      <xdr:colOff>178254</xdr:colOff>
      <xdr:row>12</xdr:row>
      <xdr:rowOff>217714</xdr:rowOff>
    </xdr:to>
    <xdr:sp macro="" textlink="">
      <xdr:nvSpPr>
        <xdr:cNvPr id="6" name="Rectangle 2" descr="50%">
          <a:extLst>
            <a:ext uri="{FF2B5EF4-FFF2-40B4-BE49-F238E27FC236}">
              <a16:creationId xmlns:a16="http://schemas.microsoft.com/office/drawing/2014/main" id="{00000000-0008-0000-0600-000006000000}"/>
            </a:ext>
          </a:extLst>
        </xdr:cNvPr>
        <xdr:cNvSpPr>
          <a:spLocks noChangeArrowheads="1"/>
        </xdr:cNvSpPr>
      </xdr:nvSpPr>
      <xdr:spPr bwMode="auto">
        <a:xfrm>
          <a:off x="670827" y="1899558"/>
          <a:ext cx="898077" cy="423181"/>
        </a:xfrm>
        <a:prstGeom prst="rect">
          <a:avLst/>
        </a:prstGeom>
        <a:pattFill prst="pct50">
          <a:fgClr>
            <a:srgbClr xmlns:mc="http://schemas.openxmlformats.org/markup-compatibility/2006" xmlns:a14="http://schemas.microsoft.com/office/drawing/2010/main" val="F1E8A5" mc:Ignorable="a14" a14:legacySpreadsheetColorIndex="13"/>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input cell</a:t>
          </a:r>
        </a:p>
      </xdr:txBody>
    </xdr:sp>
    <xdr:clientData/>
  </xdr:twoCellAnchor>
  <xdr:twoCellAnchor editAs="absolute">
    <xdr:from>
      <xdr:col>2</xdr:col>
      <xdr:colOff>266700</xdr:colOff>
      <xdr:row>11</xdr:row>
      <xdr:rowOff>114300</xdr:rowOff>
    </xdr:from>
    <xdr:to>
      <xdr:col>3</xdr:col>
      <xdr:colOff>298002</xdr:colOff>
      <xdr:row>12</xdr:row>
      <xdr:rowOff>222098</xdr:rowOff>
    </xdr:to>
    <xdr:sp macro="" textlink="">
      <xdr:nvSpPr>
        <xdr:cNvPr id="7" name="Rectangle 2" descr="50%">
          <a:extLst>
            <a:ext uri="{FF2B5EF4-FFF2-40B4-BE49-F238E27FC236}">
              <a16:creationId xmlns:a16="http://schemas.microsoft.com/office/drawing/2014/main" id="{00000000-0008-0000-0600-000007000000}"/>
            </a:ext>
          </a:extLst>
        </xdr:cNvPr>
        <xdr:cNvSpPr>
          <a:spLocks noChangeArrowheads="1"/>
        </xdr:cNvSpPr>
      </xdr:nvSpPr>
      <xdr:spPr bwMode="auto">
        <a:xfrm>
          <a:off x="1657350" y="1905000"/>
          <a:ext cx="898077" cy="422123"/>
        </a:xfrm>
        <a:prstGeom prst="rect">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auto cell</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2720</xdr:colOff>
          <xdr:row>10</xdr:row>
          <xdr:rowOff>380453</xdr:rowOff>
        </xdr:from>
        <xdr:to>
          <xdr:col>6</xdr:col>
          <xdr:colOff>809625</xdr:colOff>
          <xdr:row>13</xdr:row>
          <xdr:rowOff>31297</xdr:rowOff>
        </xdr:to>
        <xdr:sp macro="" textlink="">
          <xdr:nvSpPr>
            <xdr:cNvPr id="336897" name="Drop Down 1" hidden="1">
              <a:extLst>
                <a:ext uri="{63B3BB69-23CF-44E3-9099-C40C66FF867C}">
                  <a14:compatExt spid="_x0000_s336897"/>
                </a:ext>
                <a:ext uri="{FF2B5EF4-FFF2-40B4-BE49-F238E27FC236}">
                  <a16:creationId xmlns:a16="http://schemas.microsoft.com/office/drawing/2014/main" id="{00000000-0008-0000-0700-00000124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1231048</xdr:colOff>
          <xdr:row>11</xdr:row>
          <xdr:rowOff>36739</xdr:rowOff>
        </xdr:from>
        <xdr:to>
          <xdr:col>6</xdr:col>
          <xdr:colOff>2247900</xdr:colOff>
          <xdr:row>13</xdr:row>
          <xdr:rowOff>9526</xdr:rowOff>
        </xdr:to>
        <xdr:sp macro="" textlink="">
          <xdr:nvSpPr>
            <xdr:cNvPr id="336898" name="Button 2" hidden="1">
              <a:extLst>
                <a:ext uri="{63B3BB69-23CF-44E3-9099-C40C66FF867C}">
                  <a14:compatExt spid="_x0000_s336898"/>
                </a:ext>
                <a:ext uri="{FF2B5EF4-FFF2-40B4-BE49-F238E27FC236}">
                  <a16:creationId xmlns:a16="http://schemas.microsoft.com/office/drawing/2014/main" id="{00000000-0008-0000-0700-0000022405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FF0A14"/>
                  </a:solidFill>
                  <a:latin typeface="Arial"/>
                  <a:cs typeface="Arial"/>
                </a:rPr>
                <a:t>Reset</a:t>
              </a:r>
            </a:p>
          </xdr:txBody>
        </xdr:sp>
        <xdr:clientData fPrintsWithSheet="0"/>
      </xdr:twoCellAnchor>
    </mc:Choice>
    <mc:Fallback/>
  </mc:AlternateContent>
  <xdr:twoCellAnchor editAs="oneCell">
    <xdr:from>
      <xdr:col>9</xdr:col>
      <xdr:colOff>2667000</xdr:colOff>
      <xdr:row>3</xdr:row>
      <xdr:rowOff>89647</xdr:rowOff>
    </xdr:from>
    <xdr:to>
      <xdr:col>9</xdr:col>
      <xdr:colOff>4254810</xdr:colOff>
      <xdr:row>6</xdr:row>
      <xdr:rowOff>123079</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15868650" y="89647"/>
          <a:ext cx="1587810" cy="5192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11364</xdr:colOff>
          <xdr:row>17</xdr:row>
          <xdr:rowOff>10879</xdr:rowOff>
        </xdr:from>
        <xdr:to>
          <xdr:col>3</xdr:col>
          <xdr:colOff>581025</xdr:colOff>
          <xdr:row>18</xdr:row>
          <xdr:rowOff>0</xdr:rowOff>
        </xdr:to>
        <xdr:sp macro="" textlink="">
          <xdr:nvSpPr>
            <xdr:cNvPr id="336899" name="Drop Down 3" hidden="1">
              <a:extLst>
                <a:ext uri="{63B3BB69-23CF-44E3-9099-C40C66FF867C}">
                  <a14:compatExt spid="_x0000_s336899"/>
                </a:ext>
                <a:ext uri="{FF2B5EF4-FFF2-40B4-BE49-F238E27FC236}">
                  <a16:creationId xmlns:a16="http://schemas.microsoft.com/office/drawing/2014/main" id="{00000000-0008-0000-0700-000003240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1</xdr:col>
      <xdr:colOff>375552</xdr:colOff>
      <xdr:row>11</xdr:row>
      <xdr:rowOff>108858</xdr:rowOff>
    </xdr:from>
    <xdr:to>
      <xdr:col>2</xdr:col>
      <xdr:colOff>130629</xdr:colOff>
      <xdr:row>12</xdr:row>
      <xdr:rowOff>217714</xdr:rowOff>
    </xdr:to>
    <xdr:sp macro="" textlink="">
      <xdr:nvSpPr>
        <xdr:cNvPr id="6" name="Rectangle 2" descr="50%">
          <a:extLst>
            <a:ext uri="{FF2B5EF4-FFF2-40B4-BE49-F238E27FC236}">
              <a16:creationId xmlns:a16="http://schemas.microsoft.com/office/drawing/2014/main" id="{00000000-0008-0000-0700-000006000000}"/>
            </a:ext>
          </a:extLst>
        </xdr:cNvPr>
        <xdr:cNvSpPr>
          <a:spLocks noChangeArrowheads="1"/>
        </xdr:cNvSpPr>
      </xdr:nvSpPr>
      <xdr:spPr bwMode="auto">
        <a:xfrm>
          <a:off x="623202" y="1899558"/>
          <a:ext cx="898077" cy="423181"/>
        </a:xfrm>
        <a:prstGeom prst="rect">
          <a:avLst/>
        </a:prstGeom>
        <a:pattFill prst="pct50">
          <a:fgClr>
            <a:srgbClr xmlns:mc="http://schemas.openxmlformats.org/markup-compatibility/2006" xmlns:a14="http://schemas.microsoft.com/office/drawing/2010/main" val="F1E8A5" mc:Ignorable="a14" a14:legacySpreadsheetColorIndex="13"/>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input cell</a:t>
          </a:r>
        </a:p>
      </xdr:txBody>
    </xdr:sp>
    <xdr:clientData/>
  </xdr:twoCellAnchor>
  <xdr:twoCellAnchor editAs="absolute">
    <xdr:from>
      <xdr:col>2</xdr:col>
      <xdr:colOff>200025</xdr:colOff>
      <xdr:row>11</xdr:row>
      <xdr:rowOff>114300</xdr:rowOff>
    </xdr:from>
    <xdr:to>
      <xdr:col>3</xdr:col>
      <xdr:colOff>231327</xdr:colOff>
      <xdr:row>12</xdr:row>
      <xdr:rowOff>222098</xdr:rowOff>
    </xdr:to>
    <xdr:sp macro="" textlink="">
      <xdr:nvSpPr>
        <xdr:cNvPr id="7" name="Rectangle 2" descr="50%">
          <a:extLst>
            <a:ext uri="{FF2B5EF4-FFF2-40B4-BE49-F238E27FC236}">
              <a16:creationId xmlns:a16="http://schemas.microsoft.com/office/drawing/2014/main" id="{00000000-0008-0000-0700-000007000000}"/>
            </a:ext>
          </a:extLst>
        </xdr:cNvPr>
        <xdr:cNvSpPr>
          <a:spLocks noChangeArrowheads="1"/>
        </xdr:cNvSpPr>
      </xdr:nvSpPr>
      <xdr:spPr bwMode="auto">
        <a:xfrm>
          <a:off x="1590675" y="1905000"/>
          <a:ext cx="898077" cy="422123"/>
        </a:xfrm>
        <a:prstGeom prst="rect">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auto cell</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8467</xdr:colOff>
          <xdr:row>10</xdr:row>
          <xdr:rowOff>380453</xdr:rowOff>
        </xdr:from>
        <xdr:to>
          <xdr:col>6</xdr:col>
          <xdr:colOff>838200</xdr:colOff>
          <xdr:row>13</xdr:row>
          <xdr:rowOff>8467</xdr:rowOff>
        </xdr:to>
        <xdr:sp macro="" textlink="">
          <xdr:nvSpPr>
            <xdr:cNvPr id="3078" name="Drop Down 6" hidden="1">
              <a:extLst>
                <a:ext uri="{63B3BB69-23CF-44E3-9099-C40C66FF867C}">
                  <a14:compatExt spid="_x0000_s3078"/>
                </a:ext>
                <a:ext uri="{FF2B5EF4-FFF2-40B4-BE49-F238E27FC236}">
                  <a16:creationId xmlns:a16="http://schemas.microsoft.com/office/drawing/2014/main" id="{00000000-0008-0000-09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1258564</xdr:colOff>
          <xdr:row>11</xdr:row>
          <xdr:rowOff>27214</xdr:rowOff>
        </xdr:from>
        <xdr:to>
          <xdr:col>6</xdr:col>
          <xdr:colOff>2185610</xdr:colOff>
          <xdr:row>13</xdr:row>
          <xdr:rowOff>1</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900-0000010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FF0A14"/>
                  </a:solidFill>
                  <a:latin typeface="Arial"/>
                  <a:cs typeface="Arial"/>
                </a:rPr>
                <a:t>Reset</a:t>
              </a:r>
            </a:p>
          </xdr:txBody>
        </xdr:sp>
        <xdr:clientData fPrintsWithSheet="0"/>
      </xdr:twoCellAnchor>
    </mc:Choice>
    <mc:Fallback/>
  </mc:AlternateContent>
  <xdr:twoCellAnchor editAs="oneCell">
    <xdr:from>
      <xdr:col>9</xdr:col>
      <xdr:colOff>2667000</xdr:colOff>
      <xdr:row>3</xdr:row>
      <xdr:rowOff>89647</xdr:rowOff>
    </xdr:from>
    <xdr:to>
      <xdr:col>9</xdr:col>
      <xdr:colOff>4254810</xdr:colOff>
      <xdr:row>6</xdr:row>
      <xdr:rowOff>123079</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tretch>
          <a:fillRect/>
        </a:stretch>
      </xdr:blipFill>
      <xdr:spPr>
        <a:xfrm>
          <a:off x="13973735" y="560294"/>
          <a:ext cx="1587810" cy="5040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11364</xdr:colOff>
          <xdr:row>17</xdr:row>
          <xdr:rowOff>10879</xdr:rowOff>
        </xdr:from>
        <xdr:to>
          <xdr:col>3</xdr:col>
          <xdr:colOff>609600</xdr:colOff>
          <xdr:row>18</xdr:row>
          <xdr:rowOff>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9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1</xdr:col>
      <xdr:colOff>378907</xdr:colOff>
      <xdr:row>11</xdr:row>
      <xdr:rowOff>108858</xdr:rowOff>
    </xdr:from>
    <xdr:to>
      <xdr:col>2</xdr:col>
      <xdr:colOff>133984</xdr:colOff>
      <xdr:row>12</xdr:row>
      <xdr:rowOff>217714</xdr:rowOff>
    </xdr:to>
    <xdr:sp macro="" textlink="">
      <xdr:nvSpPr>
        <xdr:cNvPr id="7" name="Rectangle 2" descr="50%">
          <a:extLst>
            <a:ext uri="{FF2B5EF4-FFF2-40B4-BE49-F238E27FC236}">
              <a16:creationId xmlns:a16="http://schemas.microsoft.com/office/drawing/2014/main" id="{00000000-0008-0000-0900-000007000000}"/>
            </a:ext>
          </a:extLst>
        </xdr:cNvPr>
        <xdr:cNvSpPr>
          <a:spLocks noChangeArrowheads="1"/>
        </xdr:cNvSpPr>
      </xdr:nvSpPr>
      <xdr:spPr bwMode="auto">
        <a:xfrm>
          <a:off x="629919" y="1901799"/>
          <a:ext cx="902559" cy="422621"/>
        </a:xfrm>
        <a:prstGeom prst="rect">
          <a:avLst/>
        </a:prstGeom>
        <a:pattFill prst="pct50">
          <a:fgClr>
            <a:srgbClr xmlns:mc="http://schemas.openxmlformats.org/markup-compatibility/2006" xmlns:a14="http://schemas.microsoft.com/office/drawing/2010/main" val="F1E8A5" mc:Ignorable="a14" a14:legacySpreadsheetColorIndex="13"/>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input cell</a:t>
          </a:r>
        </a:p>
      </xdr:txBody>
    </xdr:sp>
    <xdr:clientData/>
  </xdr:twoCellAnchor>
  <xdr:twoCellAnchor editAs="absolute">
    <xdr:from>
      <xdr:col>2</xdr:col>
      <xdr:colOff>226507</xdr:colOff>
      <xdr:row>11</xdr:row>
      <xdr:rowOff>108859</xdr:rowOff>
    </xdr:from>
    <xdr:to>
      <xdr:col>3</xdr:col>
      <xdr:colOff>252517</xdr:colOff>
      <xdr:row>12</xdr:row>
      <xdr:rowOff>217715</xdr:rowOff>
    </xdr:to>
    <xdr:sp macro="" textlink="">
      <xdr:nvSpPr>
        <xdr:cNvPr id="8" name="Rectangle 2" descr="50%">
          <a:extLst>
            <a:ext uri="{FF2B5EF4-FFF2-40B4-BE49-F238E27FC236}">
              <a16:creationId xmlns:a16="http://schemas.microsoft.com/office/drawing/2014/main" id="{00000000-0008-0000-0900-000008000000}"/>
            </a:ext>
          </a:extLst>
        </xdr:cNvPr>
        <xdr:cNvSpPr>
          <a:spLocks noChangeArrowheads="1"/>
        </xdr:cNvSpPr>
      </xdr:nvSpPr>
      <xdr:spPr bwMode="auto">
        <a:xfrm>
          <a:off x="1625001" y="1901800"/>
          <a:ext cx="895587" cy="422621"/>
        </a:xfrm>
        <a:prstGeom prst="rect">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auto cell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28575</xdr:colOff>
      <xdr:row>9</xdr:row>
      <xdr:rowOff>228600</xdr:rowOff>
    </xdr:from>
    <xdr:to>
      <xdr:col>19</xdr:col>
      <xdr:colOff>19050</xdr:colOff>
      <xdr:row>45</xdr:row>
      <xdr:rowOff>0</xdr:rowOff>
    </xdr:to>
    <xdr:graphicFrame macro="">
      <xdr:nvGraphicFramePr>
        <xdr:cNvPr id="312337" name="Chart 1">
          <a:extLst>
            <a:ext uri="{FF2B5EF4-FFF2-40B4-BE49-F238E27FC236}">
              <a16:creationId xmlns:a16="http://schemas.microsoft.com/office/drawing/2014/main" id="{00000000-0008-0000-0A00-000011C4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139700</xdr:colOff>
      <xdr:row>10</xdr:row>
      <xdr:rowOff>146050</xdr:rowOff>
    </xdr:from>
    <xdr:to>
      <xdr:col>17</xdr:col>
      <xdr:colOff>1295400</xdr:colOff>
      <xdr:row>13</xdr:row>
      <xdr:rowOff>25400</xdr:rowOff>
    </xdr:to>
    <xdr:sp macro="" textlink="">
      <xdr:nvSpPr>
        <xdr:cNvPr id="312322" name="Rectangle 2">
          <a:extLst>
            <a:ext uri="{FF2B5EF4-FFF2-40B4-BE49-F238E27FC236}">
              <a16:creationId xmlns:a16="http://schemas.microsoft.com/office/drawing/2014/main" id="{00000000-0008-0000-0A00-000002C40400}"/>
            </a:ext>
          </a:extLst>
        </xdr:cNvPr>
        <xdr:cNvSpPr>
          <a:spLocks noChangeArrowheads="1"/>
        </xdr:cNvSpPr>
      </xdr:nvSpPr>
      <xdr:spPr bwMode="auto">
        <a:xfrm>
          <a:off x="8394700" y="1670050"/>
          <a:ext cx="4686300" cy="374650"/>
        </a:xfrm>
        <a:prstGeom prst="rect">
          <a:avLst/>
        </a:prstGeom>
        <a:noFill/>
        <a:ln>
          <a:noFill/>
        </a:ln>
        <a:extLst>
          <a:ext uri="{909E8E84-426E-40DD-AFC4-6F175D3DCCD1}">
            <a14:hiddenFill xmlns:a14="http://schemas.microsoft.com/office/drawing/2010/main">
              <a:solidFill>
                <a:srgbClr xmlns:mc="http://schemas.openxmlformats.org/markup-compatibility/2006" val="D4E1BA"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0" tIns="91440" rIns="91440" bIns="91440" anchor="t" upright="1"/>
        <a:lstStyle/>
        <a:p>
          <a:pPr algn="ctr" rtl="0">
            <a:defRPr sz="1000"/>
          </a:pPr>
          <a:r>
            <a:rPr lang="en-US" sz="1300" b="0" i="1" u="none" strike="noStrike" baseline="0">
              <a:solidFill>
                <a:srgbClr val="000000"/>
              </a:solidFill>
              <a:latin typeface="Tahoma"/>
              <a:ea typeface="Tahoma"/>
              <a:cs typeface="Tahoma"/>
            </a:rPr>
            <a:t>Winning Traits</a:t>
          </a:r>
        </a:p>
      </xdr:txBody>
    </xdr:sp>
    <xdr:clientData/>
  </xdr:twoCellAnchor>
  <xdr:twoCellAnchor>
    <xdr:from>
      <xdr:col>7</xdr:col>
      <xdr:colOff>92076</xdr:colOff>
      <xdr:row>38</xdr:row>
      <xdr:rowOff>120650</xdr:rowOff>
    </xdr:from>
    <xdr:to>
      <xdr:col>12</xdr:col>
      <xdr:colOff>152400</xdr:colOff>
      <xdr:row>41</xdr:row>
      <xdr:rowOff>6350</xdr:rowOff>
    </xdr:to>
    <xdr:sp macro="" textlink="">
      <xdr:nvSpPr>
        <xdr:cNvPr id="312323" name="Rectangle 3">
          <a:extLst>
            <a:ext uri="{FF2B5EF4-FFF2-40B4-BE49-F238E27FC236}">
              <a16:creationId xmlns:a16="http://schemas.microsoft.com/office/drawing/2014/main" id="{00000000-0008-0000-0A00-000003C40400}"/>
            </a:ext>
          </a:extLst>
        </xdr:cNvPr>
        <xdr:cNvSpPr>
          <a:spLocks noChangeArrowheads="1"/>
        </xdr:cNvSpPr>
      </xdr:nvSpPr>
      <xdr:spPr bwMode="auto">
        <a:xfrm>
          <a:off x="3686176" y="6369050"/>
          <a:ext cx="4721224"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D4E1BA" mc:Ignorable="a14" a14:legacySpreadsheetColorIndex="11"/>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91440" rIns="91440" bIns="91440" anchor="t" upright="1"/>
        <a:lstStyle/>
        <a:p>
          <a:pPr algn="ctr" rtl="0">
            <a:defRPr sz="1000"/>
          </a:pPr>
          <a:r>
            <a:rPr lang="en-US" sz="1300" b="0" i="1" u="none" strike="noStrike" baseline="0">
              <a:solidFill>
                <a:srgbClr val="000000"/>
              </a:solidFill>
              <a:latin typeface="Tahoma"/>
              <a:ea typeface="Tahoma"/>
              <a:cs typeface="Tahoma"/>
            </a:rPr>
            <a:t>Low Potential</a:t>
          </a:r>
        </a:p>
      </xdr:txBody>
    </xdr:sp>
    <xdr:clientData/>
  </xdr:twoCellAnchor>
  <mc:AlternateContent xmlns:mc="http://schemas.openxmlformats.org/markup-compatibility/2006">
    <mc:Choice xmlns:a14="http://schemas.microsoft.com/office/drawing/2010/main" Requires="a14">
      <xdr:twoCellAnchor>
        <xdr:from>
          <xdr:col>22</xdr:col>
          <xdr:colOff>95250</xdr:colOff>
          <xdr:row>9</xdr:row>
          <xdr:rowOff>47625</xdr:rowOff>
        </xdr:from>
        <xdr:to>
          <xdr:col>24</xdr:col>
          <xdr:colOff>304800</xdr:colOff>
          <xdr:row>11</xdr:row>
          <xdr:rowOff>114300</xdr:rowOff>
        </xdr:to>
        <xdr:sp macro="" textlink="">
          <xdr:nvSpPr>
            <xdr:cNvPr id="312328" name="Button 8" hidden="1">
              <a:extLst>
                <a:ext uri="{63B3BB69-23CF-44E3-9099-C40C66FF867C}">
                  <a14:compatExt spid="_x0000_s312328"/>
                </a:ext>
                <a:ext uri="{FF2B5EF4-FFF2-40B4-BE49-F238E27FC236}">
                  <a16:creationId xmlns:a16="http://schemas.microsoft.com/office/drawing/2014/main" id="{00000000-0008-0000-0A00-000008C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Arial"/>
                  <a:cs typeface="Arial"/>
                </a:rPr>
                <a:t>Copy to PowerPoint</a:t>
              </a:r>
            </a:p>
          </xdr:txBody>
        </xdr:sp>
        <xdr:clientData fPrintsWithSheet="0"/>
      </xdr:twoCellAnchor>
    </mc:Choice>
    <mc:Fallback/>
  </mc:AlternateContent>
  <xdr:twoCellAnchor>
    <xdr:from>
      <xdr:col>12</xdr:col>
      <xdr:colOff>127000</xdr:colOff>
      <xdr:row>38</xdr:row>
      <xdr:rowOff>120650</xdr:rowOff>
    </xdr:from>
    <xdr:to>
      <xdr:col>17</xdr:col>
      <xdr:colOff>1308100</xdr:colOff>
      <xdr:row>41</xdr:row>
      <xdr:rowOff>6350</xdr:rowOff>
    </xdr:to>
    <xdr:sp macro="" textlink="">
      <xdr:nvSpPr>
        <xdr:cNvPr id="30" name="Rectangle 3">
          <a:extLst>
            <a:ext uri="{FF2B5EF4-FFF2-40B4-BE49-F238E27FC236}">
              <a16:creationId xmlns:a16="http://schemas.microsoft.com/office/drawing/2014/main" id="{00000000-0008-0000-0A00-00001E000000}"/>
            </a:ext>
          </a:extLst>
        </xdr:cNvPr>
        <xdr:cNvSpPr>
          <a:spLocks noChangeArrowheads="1"/>
        </xdr:cNvSpPr>
      </xdr:nvSpPr>
      <xdr:spPr bwMode="auto">
        <a:xfrm>
          <a:off x="8382000" y="6369050"/>
          <a:ext cx="471170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D4E1BA" mc:Ignorable="a14" a14:legacySpreadsheetColorIndex="11"/>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91440" rIns="91440" bIns="91440" anchor="t" upright="1"/>
        <a:lstStyle/>
        <a:p>
          <a:pPr algn="ctr" rtl="0">
            <a:defRPr sz="1000"/>
          </a:pPr>
          <a:r>
            <a:rPr lang="en-US" sz="1300" b="0" i="1" u="none" strike="noStrike" baseline="0">
              <a:solidFill>
                <a:srgbClr val="000000"/>
              </a:solidFill>
              <a:latin typeface="Tahoma"/>
              <a:ea typeface="Tahoma"/>
              <a:cs typeface="Tahoma"/>
            </a:rPr>
            <a:t>Must Have Traits</a:t>
          </a:r>
        </a:p>
      </xdr:txBody>
    </xdr:sp>
    <xdr:clientData/>
  </xdr:twoCellAnchor>
  <xdr:twoCellAnchor>
    <xdr:from>
      <xdr:col>7</xdr:col>
      <xdr:colOff>114299</xdr:colOff>
      <xdr:row>10</xdr:row>
      <xdr:rowOff>146050</xdr:rowOff>
    </xdr:from>
    <xdr:to>
      <xdr:col>12</xdr:col>
      <xdr:colOff>127000</xdr:colOff>
      <xdr:row>13</xdr:row>
      <xdr:rowOff>12700</xdr:rowOff>
    </xdr:to>
    <xdr:sp macro="" textlink="">
      <xdr:nvSpPr>
        <xdr:cNvPr id="33" name="Rectangle 2">
          <a:extLst>
            <a:ext uri="{FF2B5EF4-FFF2-40B4-BE49-F238E27FC236}">
              <a16:creationId xmlns:a16="http://schemas.microsoft.com/office/drawing/2014/main" id="{00000000-0008-0000-0A00-000021000000}"/>
            </a:ext>
          </a:extLst>
        </xdr:cNvPr>
        <xdr:cNvSpPr>
          <a:spLocks noChangeArrowheads="1"/>
        </xdr:cNvSpPr>
      </xdr:nvSpPr>
      <xdr:spPr bwMode="auto">
        <a:xfrm>
          <a:off x="3708399" y="1670050"/>
          <a:ext cx="4673601" cy="361950"/>
        </a:xfrm>
        <a:prstGeom prst="rect">
          <a:avLst/>
        </a:prstGeom>
        <a:noFill/>
        <a:ln>
          <a:noFill/>
        </a:ln>
        <a:extLst>
          <a:ext uri="{909E8E84-426E-40DD-AFC4-6F175D3DCCD1}">
            <a14:hiddenFill xmlns:a14="http://schemas.microsoft.com/office/drawing/2010/main">
              <a:solidFill>
                <a:srgbClr xmlns:mc="http://schemas.openxmlformats.org/markup-compatibility/2006" val="D4E1BA"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0" tIns="91440" rIns="91440" bIns="91440" anchor="t" upright="1"/>
        <a:lstStyle/>
        <a:p>
          <a:pPr algn="ctr" rtl="0">
            <a:defRPr sz="1000"/>
          </a:pPr>
          <a:r>
            <a:rPr lang="en-US" sz="1300" b="0" i="1" u="none" strike="noStrike" baseline="0">
              <a:solidFill>
                <a:srgbClr val="000000"/>
              </a:solidFill>
              <a:latin typeface="Tahoma"/>
              <a:ea typeface="Tahoma"/>
              <a:cs typeface="Tahoma"/>
            </a:rPr>
            <a:t>Niche/Limited Opportunity</a:t>
          </a:r>
        </a:p>
      </xdr:txBody>
    </xdr:sp>
    <xdr:clientData/>
  </xdr:twoCellAnchor>
  <xdr:twoCellAnchor editAs="oneCell">
    <xdr:from>
      <xdr:col>16</xdr:col>
      <xdr:colOff>11206</xdr:colOff>
      <xdr:row>2</xdr:row>
      <xdr:rowOff>89647</xdr:rowOff>
    </xdr:from>
    <xdr:to>
      <xdr:col>17</xdr:col>
      <xdr:colOff>1352487</xdr:colOff>
      <xdr:row>5</xdr:row>
      <xdr:rowOff>123079</xdr:rowOff>
    </xdr:to>
    <xdr:pic>
      <xdr:nvPicPr>
        <xdr:cNvPr id="10" name="Picture 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2"/>
        <a:stretch>
          <a:fillRect/>
        </a:stretch>
      </xdr:blipFill>
      <xdr:spPr>
        <a:xfrm>
          <a:off x="11474824" y="89647"/>
          <a:ext cx="1587810" cy="5040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42023</xdr:colOff>
          <xdr:row>9</xdr:row>
          <xdr:rowOff>190500</xdr:rowOff>
        </xdr:from>
        <xdr:to>
          <xdr:col>2</xdr:col>
          <xdr:colOff>78442</xdr:colOff>
          <xdr:row>11</xdr:row>
          <xdr:rowOff>92449</xdr:rowOff>
        </xdr:to>
        <xdr:sp macro="" textlink="">
          <xdr:nvSpPr>
            <xdr:cNvPr id="312329" name="Check Box 9" hidden="1">
              <a:extLst>
                <a:ext uri="{63B3BB69-23CF-44E3-9099-C40C66FF867C}">
                  <a14:compatExt spid="_x0000_s312329"/>
                </a:ext>
                <a:ext uri="{FF2B5EF4-FFF2-40B4-BE49-F238E27FC236}">
                  <a16:creationId xmlns:a16="http://schemas.microsoft.com/office/drawing/2014/main" id="{00000000-0008-0000-0A00-000009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9526</xdr:colOff>
          <xdr:row>9</xdr:row>
          <xdr:rowOff>19051</xdr:rowOff>
        </xdr:from>
        <xdr:to>
          <xdr:col>3</xdr:col>
          <xdr:colOff>11206</xdr:colOff>
          <xdr:row>22</xdr:row>
          <xdr:rowOff>12700</xdr:rowOff>
        </xdr:to>
        <xdr:sp macro="" textlink="">
          <xdr:nvSpPr>
            <xdr:cNvPr id="312330" name="Group Box 10" hidden="1">
              <a:extLst>
                <a:ext uri="{63B3BB69-23CF-44E3-9099-C40C66FF867C}">
                  <a14:compatExt spid="_x0000_s312330"/>
                </a:ext>
                <a:ext uri="{FF2B5EF4-FFF2-40B4-BE49-F238E27FC236}">
                  <a16:creationId xmlns:a16="http://schemas.microsoft.com/office/drawing/2014/main" id="{00000000-0008-0000-0A00-00000AC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42023</xdr:colOff>
          <xdr:row>11</xdr:row>
          <xdr:rowOff>73395</xdr:rowOff>
        </xdr:from>
        <xdr:to>
          <xdr:col>2</xdr:col>
          <xdr:colOff>80123</xdr:colOff>
          <xdr:row>13</xdr:row>
          <xdr:rowOff>101970</xdr:rowOff>
        </xdr:to>
        <xdr:sp macro="" textlink="">
          <xdr:nvSpPr>
            <xdr:cNvPr id="312331" name="Check Box 11" hidden="1">
              <a:extLst>
                <a:ext uri="{63B3BB69-23CF-44E3-9099-C40C66FF867C}">
                  <a14:compatExt spid="_x0000_s312331"/>
                </a:ext>
                <a:ext uri="{FF2B5EF4-FFF2-40B4-BE49-F238E27FC236}">
                  <a16:creationId xmlns:a16="http://schemas.microsoft.com/office/drawing/2014/main" id="{00000000-0008-0000-0A00-00000B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42023</xdr:colOff>
          <xdr:row>13</xdr:row>
          <xdr:rowOff>62190</xdr:rowOff>
        </xdr:from>
        <xdr:to>
          <xdr:col>2</xdr:col>
          <xdr:colOff>80123</xdr:colOff>
          <xdr:row>15</xdr:row>
          <xdr:rowOff>90766</xdr:rowOff>
        </xdr:to>
        <xdr:sp macro="" textlink="">
          <xdr:nvSpPr>
            <xdr:cNvPr id="312332" name="Check Box 12" hidden="1">
              <a:extLst>
                <a:ext uri="{63B3BB69-23CF-44E3-9099-C40C66FF867C}">
                  <a14:compatExt spid="_x0000_s312332"/>
                </a:ext>
                <a:ext uri="{FF2B5EF4-FFF2-40B4-BE49-F238E27FC236}">
                  <a16:creationId xmlns:a16="http://schemas.microsoft.com/office/drawing/2014/main" id="{00000000-0008-0000-0A00-00000C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42023</xdr:colOff>
          <xdr:row>15</xdr:row>
          <xdr:rowOff>50984</xdr:rowOff>
        </xdr:from>
        <xdr:to>
          <xdr:col>2</xdr:col>
          <xdr:colOff>80123</xdr:colOff>
          <xdr:row>17</xdr:row>
          <xdr:rowOff>79558</xdr:rowOff>
        </xdr:to>
        <xdr:sp macro="" textlink="">
          <xdr:nvSpPr>
            <xdr:cNvPr id="312333" name="Check Box 13" hidden="1">
              <a:extLst>
                <a:ext uri="{63B3BB69-23CF-44E3-9099-C40C66FF867C}">
                  <a14:compatExt spid="_x0000_s312333"/>
                </a:ext>
                <a:ext uri="{FF2B5EF4-FFF2-40B4-BE49-F238E27FC236}">
                  <a16:creationId xmlns:a16="http://schemas.microsoft.com/office/drawing/2014/main" id="{00000000-0008-0000-0A00-00000D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42023</xdr:colOff>
          <xdr:row>17</xdr:row>
          <xdr:rowOff>73395</xdr:rowOff>
        </xdr:from>
        <xdr:to>
          <xdr:col>2</xdr:col>
          <xdr:colOff>80123</xdr:colOff>
          <xdr:row>19</xdr:row>
          <xdr:rowOff>101970</xdr:rowOff>
        </xdr:to>
        <xdr:sp macro="" textlink="">
          <xdr:nvSpPr>
            <xdr:cNvPr id="312334" name="Check Box 14" hidden="1">
              <a:extLst>
                <a:ext uri="{63B3BB69-23CF-44E3-9099-C40C66FF867C}">
                  <a14:compatExt spid="_x0000_s312334"/>
                </a:ext>
                <a:ext uri="{FF2B5EF4-FFF2-40B4-BE49-F238E27FC236}">
                  <a16:creationId xmlns:a16="http://schemas.microsoft.com/office/drawing/2014/main" id="{00000000-0008-0000-0A00-00000E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42023</xdr:colOff>
          <xdr:row>19</xdr:row>
          <xdr:rowOff>62190</xdr:rowOff>
        </xdr:from>
        <xdr:to>
          <xdr:col>2</xdr:col>
          <xdr:colOff>80123</xdr:colOff>
          <xdr:row>21</xdr:row>
          <xdr:rowOff>90766</xdr:rowOff>
        </xdr:to>
        <xdr:sp macro="" textlink="">
          <xdr:nvSpPr>
            <xdr:cNvPr id="312335" name="Check Box 15" hidden="1">
              <a:extLst>
                <a:ext uri="{63B3BB69-23CF-44E3-9099-C40C66FF867C}">
                  <a14:compatExt spid="_x0000_s312335"/>
                </a:ext>
                <a:ext uri="{FF2B5EF4-FFF2-40B4-BE49-F238E27FC236}">
                  <a16:creationId xmlns:a16="http://schemas.microsoft.com/office/drawing/2014/main" id="{00000000-0008-0000-0A00-00000F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11206</xdr:colOff>
      <xdr:row>9</xdr:row>
      <xdr:rowOff>22411</xdr:rowOff>
    </xdr:from>
    <xdr:to>
      <xdr:col>3</xdr:col>
      <xdr:colOff>11206</xdr:colOff>
      <xdr:row>9</xdr:row>
      <xdr:rowOff>257736</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302559" y="1512793"/>
          <a:ext cx="1815353" cy="235325"/>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latin typeface="Tahoma" pitchFamily="34" charset="0"/>
              <a:ea typeface="Tahoma" pitchFamily="34" charset="0"/>
              <a:cs typeface="Tahoma" pitchFamily="34" charset="0"/>
            </a:rPr>
            <a:t>SELECT/DESELECT AS NEEDED:</a:t>
          </a:r>
          <a:endParaRPr lang="en-US" sz="800" b="1" baseline="0">
            <a:solidFill>
              <a:schemeClr val="bg1"/>
            </a:solidFill>
            <a:latin typeface="Tahoma" pitchFamily="34" charset="0"/>
            <a:ea typeface="Tahoma" pitchFamily="34" charset="0"/>
            <a:cs typeface="Tahoma"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7.vml"/><Relationship Id="rId7" Type="http://schemas.openxmlformats.org/officeDocument/2006/relationships/ctrlProp" Target="../ctrlProps/ctrlProp22.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0.bin"/><Relationship Id="rId1" Type="http://schemas.openxmlformats.org/officeDocument/2006/relationships/hyperlink" Target="mailto:mathieu.fasola@syngenta.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6"/>
  </sheetPr>
  <dimension ref="B2:O44"/>
  <sheetViews>
    <sheetView showGridLines="0" showRowColHeaders="0" tabSelected="1" defaultGridColor="0" colorId="55" zoomScale="90" zoomScaleNormal="90" workbookViewId="0">
      <selection activeCell="C4" sqref="C4"/>
    </sheetView>
  </sheetViews>
  <sheetFormatPr defaultColWidth="9.140625" defaultRowHeight="12.75" x14ac:dyDescent="0.2"/>
  <cols>
    <col min="1" max="1" width="4.140625" style="7" customWidth="1"/>
    <col min="2" max="2" width="3.7109375" style="7" customWidth="1"/>
    <col min="3" max="3" width="9.140625" style="7"/>
    <col min="4" max="4" width="13.140625" style="7" customWidth="1"/>
    <col min="5" max="5" width="2.140625" style="7" customWidth="1"/>
    <col min="6" max="6" width="19.140625" style="7" customWidth="1"/>
    <col min="7" max="7" width="20.140625" style="7" bestFit="1" customWidth="1"/>
    <col min="8" max="8" width="2.7109375" style="7" customWidth="1"/>
    <col min="9" max="9" width="2.140625" style="7" customWidth="1"/>
    <col min="10" max="10" width="24.140625" style="7" bestFit="1" customWidth="1"/>
    <col min="11" max="16384" width="9.140625" style="7"/>
  </cols>
  <sheetData>
    <row r="2" spans="2:15" x14ac:dyDescent="0.2">
      <c r="B2" s="45"/>
      <c r="C2" s="45"/>
      <c r="D2" s="45"/>
      <c r="E2" s="45"/>
      <c r="F2" s="45"/>
      <c r="G2" s="45"/>
      <c r="H2" s="45"/>
      <c r="I2" s="45"/>
      <c r="J2" s="45"/>
      <c r="K2" s="45"/>
      <c r="L2" s="45"/>
      <c r="M2" s="45"/>
      <c r="N2" s="45"/>
      <c r="O2" s="45"/>
    </row>
    <row r="3" spans="2:15" x14ac:dyDescent="0.2">
      <c r="B3" s="45"/>
      <c r="C3" s="45"/>
      <c r="D3" s="45"/>
      <c r="E3" s="45"/>
      <c r="F3" s="45"/>
      <c r="G3" s="45"/>
      <c r="H3" s="45"/>
      <c r="I3" s="45"/>
      <c r="J3" s="45"/>
      <c r="K3" s="45"/>
      <c r="L3" s="45"/>
      <c r="M3" s="45"/>
      <c r="N3" s="45"/>
      <c r="O3" s="45"/>
    </row>
    <row r="4" spans="2:15" x14ac:dyDescent="0.2">
      <c r="B4" s="45"/>
      <c r="C4" s="45"/>
      <c r="D4" s="45"/>
      <c r="E4" s="45"/>
      <c r="F4" s="45"/>
      <c r="G4" s="45"/>
      <c r="H4" s="45"/>
      <c r="I4" s="45"/>
      <c r="J4" s="45"/>
      <c r="K4" s="45"/>
      <c r="L4" s="45"/>
      <c r="M4" s="45"/>
      <c r="N4" s="45"/>
      <c r="O4" s="45"/>
    </row>
    <row r="5" spans="2:15" x14ac:dyDescent="0.2">
      <c r="B5" s="45"/>
      <c r="C5" s="45"/>
      <c r="D5" s="45"/>
      <c r="E5" s="45"/>
      <c r="F5" s="45"/>
      <c r="G5" s="45"/>
      <c r="H5" s="45"/>
      <c r="I5" s="45"/>
      <c r="J5" s="45"/>
      <c r="K5" s="45"/>
      <c r="L5" s="45"/>
      <c r="M5" s="45"/>
      <c r="N5" s="45"/>
      <c r="O5" s="45"/>
    </row>
    <row r="6" spans="2:15" x14ac:dyDescent="0.2">
      <c r="B6" s="45"/>
      <c r="C6" s="45"/>
      <c r="D6" s="45"/>
      <c r="E6" s="45"/>
      <c r="F6" s="45"/>
      <c r="G6" s="45"/>
      <c r="H6" s="45"/>
      <c r="I6" s="45"/>
      <c r="J6" s="45"/>
      <c r="K6" s="45"/>
      <c r="L6" s="45"/>
      <c r="M6" s="45"/>
      <c r="N6" s="45"/>
      <c r="O6" s="45"/>
    </row>
    <row r="7" spans="2:15" ht="3.6" customHeight="1" x14ac:dyDescent="0.2">
      <c r="B7" s="47"/>
      <c r="C7" s="47"/>
      <c r="D7" s="47"/>
      <c r="E7" s="47"/>
      <c r="F7" s="47"/>
      <c r="G7" s="47"/>
      <c r="H7" s="47"/>
      <c r="I7" s="47"/>
      <c r="J7" s="47"/>
      <c r="K7" s="46"/>
      <c r="L7" s="45"/>
      <c r="M7" s="45"/>
      <c r="N7" s="45"/>
      <c r="O7" s="45"/>
    </row>
    <row r="8" spans="2:15" ht="28.9" customHeight="1" x14ac:dyDescent="0.2">
      <c r="B8" s="45"/>
      <c r="C8" s="45"/>
      <c r="D8" s="45"/>
      <c r="E8" s="45"/>
      <c r="F8" s="45"/>
      <c r="G8" s="45"/>
      <c r="H8" s="45"/>
      <c r="I8" s="45"/>
      <c r="J8" s="45"/>
      <c r="K8" s="45"/>
      <c r="L8" s="45"/>
      <c r="M8" s="45"/>
      <c r="N8" s="45"/>
      <c r="O8" s="45"/>
    </row>
    <row r="9" spans="2:15" ht="19.5" x14ac:dyDescent="0.25">
      <c r="B9" s="45"/>
      <c r="C9" s="48" t="s">
        <v>32</v>
      </c>
      <c r="D9" s="45"/>
      <c r="E9" s="45"/>
      <c r="F9" s="45"/>
      <c r="G9" s="45"/>
      <c r="H9" s="45"/>
      <c r="I9" s="45"/>
      <c r="J9" s="45"/>
      <c r="K9" s="45"/>
      <c r="L9" s="45"/>
      <c r="M9" s="45"/>
      <c r="N9" s="45"/>
      <c r="O9" s="45"/>
    </row>
    <row r="10" spans="2:15" x14ac:dyDescent="0.2">
      <c r="B10" s="45"/>
      <c r="C10" s="45"/>
      <c r="D10" s="45"/>
      <c r="E10" s="45"/>
      <c r="F10" s="45"/>
      <c r="G10" s="45"/>
      <c r="H10" s="45"/>
      <c r="I10" s="45"/>
      <c r="J10" s="45"/>
      <c r="K10" s="45"/>
      <c r="L10" s="45"/>
      <c r="M10" s="45"/>
      <c r="N10" s="45"/>
      <c r="O10" s="45"/>
    </row>
    <row r="11" spans="2:15" x14ac:dyDescent="0.2">
      <c r="B11" s="45"/>
      <c r="C11" s="45"/>
      <c r="D11" s="45"/>
      <c r="E11" s="45"/>
      <c r="F11" s="45"/>
      <c r="G11" s="45"/>
      <c r="H11" s="45"/>
      <c r="I11" s="45"/>
      <c r="J11" s="45"/>
      <c r="K11" s="45"/>
      <c r="L11" s="45"/>
      <c r="M11" s="45"/>
      <c r="N11" s="45"/>
      <c r="O11" s="45"/>
    </row>
    <row r="12" spans="2:15" s="51" customFormat="1" ht="14.25" x14ac:dyDescent="0.2">
      <c r="B12" s="49"/>
      <c r="C12" s="171" t="s">
        <v>36</v>
      </c>
      <c r="D12" s="171"/>
      <c r="E12" s="49"/>
      <c r="F12" s="172"/>
      <c r="G12" s="173"/>
      <c r="H12" s="173"/>
      <c r="I12" s="173"/>
      <c r="J12" s="174"/>
      <c r="K12" s="50"/>
      <c r="L12" s="50"/>
      <c r="M12" s="50"/>
      <c r="N12" s="50"/>
      <c r="O12" s="50"/>
    </row>
    <row r="13" spans="2:15" s="51" customFormat="1" ht="14.25" x14ac:dyDescent="0.2">
      <c r="B13" s="49"/>
      <c r="C13" s="50"/>
      <c r="D13" s="49"/>
      <c r="E13" s="49"/>
      <c r="F13" s="175"/>
      <c r="G13" s="176"/>
      <c r="H13" s="176"/>
      <c r="I13" s="176"/>
      <c r="J13" s="176"/>
      <c r="K13" s="50"/>
      <c r="L13" s="50"/>
      <c r="M13" s="50"/>
      <c r="N13" s="50"/>
      <c r="O13" s="50"/>
    </row>
    <row r="14" spans="2:15" s="51" customFormat="1" ht="14.25" x14ac:dyDescent="0.2">
      <c r="B14" s="49"/>
      <c r="C14" s="50"/>
      <c r="D14" s="49"/>
      <c r="E14" s="49"/>
      <c r="F14" s="175"/>
      <c r="G14" s="176"/>
      <c r="H14" s="176"/>
      <c r="I14" s="176"/>
      <c r="J14" s="176"/>
      <c r="K14" s="50"/>
      <c r="L14" s="50"/>
      <c r="M14" s="50"/>
      <c r="N14" s="50"/>
      <c r="O14" s="50"/>
    </row>
    <row r="15" spans="2:15" s="51" customFormat="1" ht="14.25" x14ac:dyDescent="0.2">
      <c r="B15" s="49"/>
      <c r="C15" s="50"/>
      <c r="D15" s="49"/>
      <c r="E15" s="49"/>
      <c r="F15" s="50"/>
      <c r="G15" s="50"/>
      <c r="H15" s="50"/>
      <c r="I15" s="50"/>
      <c r="J15" s="50"/>
      <c r="K15" s="50"/>
      <c r="L15" s="50"/>
      <c r="M15" s="50"/>
      <c r="N15" s="50"/>
      <c r="O15" s="50"/>
    </row>
    <row r="16" spans="2:15" s="51" customFormat="1" ht="30" customHeight="1" x14ac:dyDescent="0.2">
      <c r="B16" s="49"/>
      <c r="C16" s="171" t="s">
        <v>19</v>
      </c>
      <c r="D16" s="171"/>
      <c r="E16" s="49"/>
      <c r="F16" s="178"/>
      <c r="G16" s="179"/>
      <c r="H16" s="179"/>
      <c r="I16" s="179"/>
      <c r="J16" s="180"/>
      <c r="K16" s="50"/>
      <c r="L16" s="50"/>
      <c r="M16" s="50"/>
      <c r="N16" s="50"/>
      <c r="O16" s="50"/>
    </row>
    <row r="17" spans="2:15" s="51" customFormat="1" ht="30" customHeight="1" x14ac:dyDescent="0.2">
      <c r="B17" s="49"/>
      <c r="C17" s="50"/>
      <c r="D17" s="49"/>
      <c r="E17" s="49"/>
      <c r="F17" s="181"/>
      <c r="G17" s="182"/>
      <c r="H17" s="182"/>
      <c r="I17" s="182"/>
      <c r="J17" s="183"/>
      <c r="K17" s="50"/>
      <c r="L17" s="50"/>
      <c r="M17" s="50"/>
      <c r="N17" s="50"/>
      <c r="O17" s="50"/>
    </row>
    <row r="18" spans="2:15" s="51" customFormat="1" ht="14.25" x14ac:dyDescent="0.2">
      <c r="B18" s="49"/>
      <c r="C18" s="50"/>
      <c r="D18" s="49"/>
      <c r="E18" s="49"/>
      <c r="F18" s="175" t="s">
        <v>193</v>
      </c>
      <c r="G18" s="176"/>
      <c r="H18" s="176"/>
      <c r="I18" s="176"/>
      <c r="J18" s="176"/>
      <c r="K18" s="50"/>
      <c r="L18" s="50"/>
      <c r="M18" s="50"/>
      <c r="N18" s="50"/>
      <c r="O18" s="50"/>
    </row>
    <row r="19" spans="2:15" s="51" customFormat="1" ht="14.25" x14ac:dyDescent="0.2">
      <c r="B19" s="49"/>
      <c r="C19" s="50"/>
      <c r="D19" s="49"/>
      <c r="E19" s="49"/>
      <c r="F19" s="177"/>
      <c r="G19" s="177"/>
      <c r="H19" s="177"/>
      <c r="I19" s="177"/>
      <c r="J19" s="177"/>
      <c r="K19" s="50"/>
      <c r="L19" s="50"/>
      <c r="M19" s="50"/>
      <c r="N19" s="50"/>
      <c r="O19" s="50"/>
    </row>
    <row r="20" spans="2:15" s="51" customFormat="1" ht="14.25" x14ac:dyDescent="0.2">
      <c r="B20" s="49"/>
      <c r="C20" s="50"/>
      <c r="D20" s="49"/>
      <c r="E20" s="49"/>
      <c r="F20" s="177"/>
      <c r="G20" s="177"/>
      <c r="H20" s="177"/>
      <c r="I20" s="177"/>
      <c r="J20" s="177"/>
      <c r="K20" s="50"/>
      <c r="L20" s="50"/>
      <c r="M20" s="50"/>
      <c r="N20" s="50"/>
      <c r="O20" s="50"/>
    </row>
    <row r="21" spans="2:15" s="51" customFormat="1" ht="14.25" x14ac:dyDescent="0.2">
      <c r="B21" s="49"/>
      <c r="C21" s="50"/>
      <c r="D21" s="49"/>
      <c r="E21" s="49"/>
      <c r="F21" s="177"/>
      <c r="G21" s="177"/>
      <c r="H21" s="177"/>
      <c r="I21" s="177"/>
      <c r="J21" s="177"/>
      <c r="K21" s="50"/>
      <c r="L21" s="50"/>
      <c r="M21" s="50"/>
      <c r="N21" s="50"/>
      <c r="O21" s="50"/>
    </row>
    <row r="22" spans="2:15" s="51" customFormat="1" ht="14.25" x14ac:dyDescent="0.2">
      <c r="B22" s="49"/>
      <c r="C22" s="171" t="s">
        <v>0</v>
      </c>
      <c r="D22" s="171"/>
      <c r="E22" s="49"/>
      <c r="F22" s="44"/>
      <c r="G22" s="171" t="s">
        <v>37</v>
      </c>
      <c r="H22" s="171"/>
      <c r="I22" s="56"/>
      <c r="J22" s="57"/>
      <c r="L22" s="50"/>
      <c r="M22" s="50"/>
      <c r="N22" s="50"/>
      <c r="O22" s="50"/>
    </row>
    <row r="23" spans="2:15" s="51" customFormat="1" ht="14.25" x14ac:dyDescent="0.2">
      <c r="B23" s="49"/>
      <c r="C23" s="50"/>
      <c r="D23" s="49"/>
      <c r="E23" s="49"/>
      <c r="F23" s="50"/>
      <c r="G23" s="50"/>
      <c r="H23" s="50"/>
      <c r="I23" s="50"/>
      <c r="J23" s="50"/>
      <c r="K23" s="50"/>
      <c r="L23" s="50"/>
      <c r="M23" s="50"/>
      <c r="N23" s="50"/>
      <c r="O23" s="50"/>
    </row>
    <row r="24" spans="2:15" s="51" customFormat="1" ht="14.25" hidden="1" x14ac:dyDescent="0.2">
      <c r="B24" s="49"/>
      <c r="C24" s="50"/>
      <c r="D24" s="49"/>
      <c r="E24" s="49"/>
      <c r="F24" s="50"/>
      <c r="G24" s="171" t="s">
        <v>13</v>
      </c>
      <c r="H24" s="171"/>
      <c r="I24" s="56"/>
      <c r="J24" s="44"/>
      <c r="K24" s="50"/>
      <c r="L24" s="50"/>
      <c r="M24" s="50"/>
      <c r="N24" s="50"/>
      <c r="O24" s="50"/>
    </row>
    <row r="25" spans="2:15" ht="14.25" x14ac:dyDescent="0.2">
      <c r="B25" s="45"/>
      <c r="C25" s="45"/>
      <c r="D25" s="45"/>
      <c r="E25" s="45"/>
      <c r="F25" s="52"/>
      <c r="G25" s="171" t="s">
        <v>38</v>
      </c>
      <c r="H25" s="171"/>
      <c r="I25" s="56"/>
      <c r="J25" s="57"/>
      <c r="K25" s="52"/>
      <c r="L25" s="52"/>
      <c r="M25" s="52"/>
      <c r="N25" s="52"/>
      <c r="O25" s="52"/>
    </row>
    <row r="26" spans="2:15" x14ac:dyDescent="0.2">
      <c r="E26" s="45"/>
      <c r="F26" s="45"/>
      <c r="G26" s="45"/>
      <c r="H26" s="45"/>
      <c r="I26" s="45"/>
      <c r="J26" s="45"/>
      <c r="K26" s="45"/>
      <c r="L26" s="45"/>
      <c r="M26" s="45"/>
      <c r="N26" s="45"/>
      <c r="O26" s="45"/>
    </row>
    <row r="27" spans="2:15" ht="14.25" x14ac:dyDescent="0.2">
      <c r="B27" s="45"/>
      <c r="D27" s="45"/>
      <c r="E27" s="45"/>
      <c r="F27" s="45"/>
      <c r="G27" s="171" t="s">
        <v>39</v>
      </c>
      <c r="H27" s="171"/>
      <c r="I27" s="56"/>
      <c r="J27" s="57"/>
      <c r="K27" s="45"/>
      <c r="L27" s="45"/>
      <c r="M27" s="45"/>
      <c r="N27" s="45"/>
      <c r="O27" s="45"/>
    </row>
    <row r="28" spans="2:15" x14ac:dyDescent="0.2">
      <c r="B28" s="45"/>
      <c r="C28" s="45"/>
      <c r="D28" s="45"/>
      <c r="E28" s="45"/>
      <c r="F28" s="45"/>
      <c r="G28" s="45"/>
      <c r="H28" s="45"/>
      <c r="I28" s="45"/>
      <c r="J28" s="45"/>
      <c r="K28" s="45"/>
      <c r="L28" s="45"/>
      <c r="M28" s="45"/>
      <c r="N28" s="45"/>
      <c r="O28" s="45"/>
    </row>
    <row r="29" spans="2:15" ht="14.25" x14ac:dyDescent="0.2">
      <c r="B29" s="45"/>
      <c r="C29" s="45"/>
      <c r="D29" s="45"/>
      <c r="E29" s="45"/>
      <c r="F29" s="45"/>
      <c r="G29" s="171" t="s">
        <v>38</v>
      </c>
      <c r="H29" s="171"/>
      <c r="I29" s="153"/>
      <c r="J29" s="57"/>
      <c r="K29" s="45"/>
      <c r="L29" s="45"/>
      <c r="M29" s="45"/>
      <c r="N29" s="45"/>
      <c r="O29" s="45"/>
    </row>
    <row r="30" spans="2:15" x14ac:dyDescent="0.2">
      <c r="B30" s="45"/>
      <c r="C30" s="45"/>
      <c r="D30" s="45"/>
      <c r="E30" s="45"/>
      <c r="F30" s="45"/>
      <c r="G30" s="45"/>
      <c r="H30" s="45"/>
      <c r="I30" s="45"/>
      <c r="J30" s="45"/>
      <c r="K30" s="45"/>
      <c r="L30" s="45"/>
      <c r="M30" s="45"/>
      <c r="N30" s="45"/>
      <c r="O30" s="45"/>
    </row>
    <row r="31" spans="2:15" x14ac:dyDescent="0.2">
      <c r="B31" s="53"/>
      <c r="E31" s="45"/>
      <c r="F31" s="45"/>
      <c r="G31" s="45"/>
      <c r="H31" s="45"/>
      <c r="I31" s="45"/>
      <c r="J31" s="45"/>
      <c r="K31" s="45"/>
      <c r="L31" s="45"/>
      <c r="M31" s="45"/>
      <c r="N31" s="45"/>
      <c r="O31" s="45"/>
    </row>
    <row r="32" spans="2:15" x14ac:dyDescent="0.2">
      <c r="B32" s="45"/>
      <c r="C32" s="54" t="s">
        <v>18</v>
      </c>
      <c r="D32" s="55">
        <f ca="1">NOW()</f>
        <v>43693.576216203706</v>
      </c>
      <c r="E32" s="45"/>
      <c r="F32" s="45"/>
      <c r="G32" s="45"/>
      <c r="H32" s="45"/>
      <c r="I32" s="45"/>
      <c r="J32" s="45"/>
      <c r="K32" s="45"/>
      <c r="L32" s="45"/>
      <c r="M32" s="45"/>
      <c r="N32" s="45"/>
      <c r="O32" s="45"/>
    </row>
    <row r="33" spans="6:10" x14ac:dyDescent="0.2">
      <c r="F33" s="45" t="s">
        <v>87</v>
      </c>
    </row>
    <row r="34" spans="6:10" x14ac:dyDescent="0.2">
      <c r="F34" s="7" t="s">
        <v>83</v>
      </c>
      <c r="J34" s="7" t="s">
        <v>191</v>
      </c>
    </row>
    <row r="35" spans="6:10" x14ac:dyDescent="0.2">
      <c r="F35" s="7" t="s">
        <v>88</v>
      </c>
      <c r="J35" s="7" t="s">
        <v>191</v>
      </c>
    </row>
    <row r="36" spans="6:10" x14ac:dyDescent="0.2">
      <c r="F36" s="7" t="s">
        <v>84</v>
      </c>
      <c r="J36" s="7" t="s">
        <v>191</v>
      </c>
    </row>
    <row r="37" spans="6:10" x14ac:dyDescent="0.2">
      <c r="F37" s="7" t="s">
        <v>85</v>
      </c>
      <c r="J37" s="7" t="s">
        <v>191</v>
      </c>
    </row>
    <row r="38" spans="6:10" x14ac:dyDescent="0.2">
      <c r="F38" s="7" t="s">
        <v>89</v>
      </c>
      <c r="J38" s="7" t="s">
        <v>191</v>
      </c>
    </row>
    <row r="39" spans="6:10" x14ac:dyDescent="0.2">
      <c r="F39" s="7" t="s">
        <v>86</v>
      </c>
      <c r="J39" s="7" t="s">
        <v>191</v>
      </c>
    </row>
    <row r="40" spans="6:10" x14ac:dyDescent="0.2">
      <c r="F40" s="7" t="s">
        <v>192</v>
      </c>
      <c r="J40" s="7" t="s">
        <v>191</v>
      </c>
    </row>
    <row r="41" spans="6:10" x14ac:dyDescent="0.2">
      <c r="F41" s="7" t="s">
        <v>90</v>
      </c>
      <c r="J41" s="7" t="s">
        <v>191</v>
      </c>
    </row>
    <row r="42" spans="6:10" x14ac:dyDescent="0.2">
      <c r="F42" s="7" t="s">
        <v>91</v>
      </c>
      <c r="J42" s="7" t="s">
        <v>191</v>
      </c>
    </row>
    <row r="43" spans="6:10" x14ac:dyDescent="0.2">
      <c r="F43" s="7" t="s">
        <v>93</v>
      </c>
      <c r="J43" s="7" t="s">
        <v>191</v>
      </c>
    </row>
    <row r="44" spans="6:10" x14ac:dyDescent="0.2">
      <c r="F44" s="7" t="s">
        <v>94</v>
      </c>
      <c r="J44" s="7" t="s">
        <v>191</v>
      </c>
    </row>
  </sheetData>
  <sheetProtection password="C687" sheet="1" objects="1" scenarios="1"/>
  <mergeCells count="16">
    <mergeCell ref="G29:H29"/>
    <mergeCell ref="C22:D22"/>
    <mergeCell ref="C12:D12"/>
    <mergeCell ref="C16:D16"/>
    <mergeCell ref="F12:J12"/>
    <mergeCell ref="F13:J13"/>
    <mergeCell ref="F14:J14"/>
    <mergeCell ref="F19:J19"/>
    <mergeCell ref="F20:J20"/>
    <mergeCell ref="F18:J18"/>
    <mergeCell ref="F16:J17"/>
    <mergeCell ref="G25:H25"/>
    <mergeCell ref="G27:H27"/>
    <mergeCell ref="G22:H22"/>
    <mergeCell ref="G24:H24"/>
    <mergeCell ref="F21:J21"/>
  </mergeCells>
  <phoneticPr fontId="3" type="noConversion"/>
  <conditionalFormatting sqref="F12:F14 F22 F16">
    <cfRule type="expression" dxfId="20" priority="13" stopIfTrue="1">
      <formula>(Q12=1)</formula>
    </cfRule>
    <cfRule type="expression" dxfId="19" priority="14" stopIfTrue="1">
      <formula>(Q12=2)</formula>
    </cfRule>
    <cfRule type="expression" dxfId="18" priority="15" stopIfTrue="1">
      <formula>(Q12=3)</formula>
    </cfRule>
  </conditionalFormatting>
  <conditionalFormatting sqref="J22 J24">
    <cfRule type="expression" dxfId="17" priority="16" stopIfTrue="1">
      <formula>(U22=1)</formula>
    </cfRule>
    <cfRule type="expression" dxfId="16" priority="17" stopIfTrue="1">
      <formula>(U22=2)</formula>
    </cfRule>
    <cfRule type="expression" dxfId="15" priority="18" stopIfTrue="1">
      <formula>(U22=3)</formula>
    </cfRule>
  </conditionalFormatting>
  <conditionalFormatting sqref="J25">
    <cfRule type="expression" dxfId="14" priority="10" stopIfTrue="1">
      <formula>(U25=1)</formula>
    </cfRule>
    <cfRule type="expression" dxfId="13" priority="11" stopIfTrue="1">
      <formula>(U25=2)</formula>
    </cfRule>
    <cfRule type="expression" dxfId="12" priority="12" stopIfTrue="1">
      <formula>(U25=3)</formula>
    </cfRule>
  </conditionalFormatting>
  <conditionalFormatting sqref="J27">
    <cfRule type="expression" dxfId="11" priority="7" stopIfTrue="1">
      <formula>(U27=1)</formula>
    </cfRule>
    <cfRule type="expression" dxfId="10" priority="8" stopIfTrue="1">
      <formula>(U27=2)</formula>
    </cfRule>
    <cfRule type="expression" dxfId="9" priority="9" stopIfTrue="1">
      <formula>(U27=3)</formula>
    </cfRule>
  </conditionalFormatting>
  <conditionalFormatting sqref="F18">
    <cfRule type="expression" dxfId="8" priority="4" stopIfTrue="1">
      <formula>(Q18=1)</formula>
    </cfRule>
    <cfRule type="expression" dxfId="7" priority="5" stopIfTrue="1">
      <formula>(Q18=2)</formula>
    </cfRule>
    <cfRule type="expression" dxfId="6" priority="6" stopIfTrue="1">
      <formula>(Q18=3)</formula>
    </cfRule>
  </conditionalFormatting>
  <conditionalFormatting sqref="J29">
    <cfRule type="expression" dxfId="5" priority="1" stopIfTrue="1">
      <formula>(U29=1)</formula>
    </cfRule>
    <cfRule type="expression" dxfId="4" priority="2" stopIfTrue="1">
      <formula>(U29=2)</formula>
    </cfRule>
    <cfRule type="expression" dxfId="3" priority="3" stopIfTrue="1">
      <formula>(U29=3)</formula>
    </cfRule>
  </conditionalFormatting>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27"/>
    <pageSetUpPr autoPageBreaks="0" fitToPage="1"/>
  </sheetPr>
  <dimension ref="B1:L104"/>
  <sheetViews>
    <sheetView showGridLines="0" showRowColHeaders="0" showZeros="0" topLeftCell="C16" zoomScale="70" zoomScaleNormal="70" workbookViewId="0">
      <selection activeCell="H19" sqref="H19"/>
    </sheetView>
  </sheetViews>
  <sheetFormatPr defaultColWidth="8.85546875" defaultRowHeight="12.75" x14ac:dyDescent="0.2"/>
  <cols>
    <col min="1" max="1" width="3.7109375" style="67" customWidth="1"/>
    <col min="2" max="2" width="16.7109375" style="67" customWidth="1"/>
    <col min="3" max="4" width="12.7109375" style="67" customWidth="1"/>
    <col min="5" max="5" width="4.140625" style="63" customWidth="1"/>
    <col min="6" max="6" width="47.42578125" style="72" customWidth="1"/>
    <col min="7" max="7" width="59.140625" style="72" customWidth="1"/>
    <col min="8" max="9" width="23.7109375" style="72" customWidth="1"/>
    <col min="10" max="10" width="65.140625" style="63" customWidth="1"/>
    <col min="11" max="11" width="8.85546875" style="67" customWidth="1"/>
    <col min="12" max="12" width="10.28515625" style="67" customWidth="1"/>
    <col min="13" max="16384" width="8.85546875" style="67"/>
  </cols>
  <sheetData>
    <row r="1" spans="4:12" s="7" customFormat="1" hidden="1" x14ac:dyDescent="0.2">
      <c r="J1" s="40"/>
    </row>
    <row r="2" spans="4:12" s="7" customFormat="1" hidden="1" x14ac:dyDescent="0.2">
      <c r="J2" s="40"/>
    </row>
    <row r="3" spans="4:12" s="7" customFormat="1" hidden="1" x14ac:dyDescent="0.2">
      <c r="F3" s="45"/>
      <c r="G3" s="45"/>
      <c r="H3" s="45"/>
      <c r="I3" s="45"/>
      <c r="J3" s="40"/>
      <c r="K3" s="45"/>
      <c r="L3" s="45"/>
    </row>
    <row r="4" spans="4:12" s="7" customFormat="1" x14ac:dyDescent="0.2">
      <c r="F4" s="45"/>
      <c r="G4" s="45"/>
      <c r="H4" s="45"/>
      <c r="I4" s="45"/>
      <c r="J4" s="40"/>
      <c r="K4" s="45"/>
      <c r="L4" s="45"/>
    </row>
    <row r="5" spans="4:12" s="7" customFormat="1" x14ac:dyDescent="0.2">
      <c r="F5" s="45"/>
      <c r="G5" s="45"/>
      <c r="H5" s="45"/>
      <c r="I5" s="45"/>
      <c r="J5" s="40"/>
      <c r="K5" s="45"/>
      <c r="L5" s="45"/>
    </row>
    <row r="6" spans="4:12" s="7" customFormat="1" x14ac:dyDescent="0.2">
      <c r="F6" s="45"/>
      <c r="G6" s="45"/>
      <c r="H6" s="45"/>
      <c r="I6" s="45"/>
      <c r="J6" s="40"/>
      <c r="K6" s="45"/>
      <c r="L6" s="45"/>
    </row>
    <row r="7" spans="4:12" s="7" customFormat="1" x14ac:dyDescent="0.2">
      <c r="F7" s="45"/>
      <c r="G7" s="45"/>
      <c r="H7" s="45"/>
      <c r="I7" s="45"/>
      <c r="J7" s="40"/>
      <c r="K7" s="45"/>
      <c r="L7" s="45"/>
    </row>
    <row r="8" spans="4:12" s="7" customFormat="1" ht="3.6" customHeight="1" x14ac:dyDescent="0.2">
      <c r="F8" s="47"/>
      <c r="G8" s="47"/>
      <c r="H8" s="47"/>
      <c r="I8" s="47"/>
      <c r="J8" s="47"/>
      <c r="K8" s="45"/>
      <c r="L8" s="45"/>
    </row>
    <row r="9" spans="4:12" s="7" customFormat="1" ht="28.9" customHeight="1" x14ac:dyDescent="0.3">
      <c r="F9" s="77" t="str">
        <f>'Market target information'!F12 &amp; " " &amp; "Profile"</f>
        <v xml:space="preserve"> Profile</v>
      </c>
      <c r="G9" s="45"/>
      <c r="H9" s="45"/>
      <c r="I9" s="45"/>
      <c r="J9" s="40"/>
      <c r="K9" s="45"/>
      <c r="L9" s="45"/>
    </row>
    <row r="10" spans="4:12" s="63" customFormat="1" ht="24.6" customHeight="1" x14ac:dyDescent="0.2">
      <c r="J10" s="64"/>
    </row>
    <row r="11" spans="4:12" s="63" customFormat="1" ht="30" customHeight="1" x14ac:dyDescent="0.2">
      <c r="F11" s="127" t="s">
        <v>24</v>
      </c>
      <c r="G11" s="73"/>
      <c r="H11" s="187" t="s">
        <v>23</v>
      </c>
      <c r="I11" s="187"/>
      <c r="J11" s="64"/>
    </row>
    <row r="12" spans="4:12" s="63" customFormat="1" ht="24.95" customHeight="1" x14ac:dyDescent="0.2">
      <c r="D12" s="142"/>
      <c r="F12" s="188" t="str">
        <f>IF($G$89=1,F89,IF($G$89=2,F90,IF($G$89=3,F91,IF($G$89=4,F92,IF($G$89=5,F93,IF($G$89=6,F94,F17))))))</f>
        <v>Crop Yield</v>
      </c>
      <c r="G12" s="74"/>
      <c r="H12" s="65" t="s">
        <v>40</v>
      </c>
      <c r="I12" s="65" t="s">
        <v>41</v>
      </c>
      <c r="J12" s="64"/>
    </row>
    <row r="13" spans="4:12" s="63" customFormat="1" ht="24.95" customHeight="1" x14ac:dyDescent="0.2">
      <c r="F13" s="189"/>
      <c r="G13" s="74"/>
      <c r="H13" s="65" t="s">
        <v>43</v>
      </c>
      <c r="I13" s="65" t="s">
        <v>42</v>
      </c>
      <c r="J13" s="64"/>
    </row>
    <row r="14" spans="4:12" ht="9.9499999999999993" customHeight="1" x14ac:dyDescent="0.2">
      <c r="F14" s="66"/>
      <c r="G14" s="66"/>
      <c r="H14" s="67"/>
      <c r="I14" s="67"/>
      <c r="J14" s="64"/>
    </row>
    <row r="15" spans="4:12" ht="9.9499999999999993" customHeight="1" x14ac:dyDescent="0.2">
      <c r="F15" s="66"/>
      <c r="G15" s="66"/>
      <c r="H15" s="67"/>
      <c r="I15" s="67"/>
      <c r="J15" s="64"/>
    </row>
    <row r="16" spans="4:12" ht="30" customHeight="1" x14ac:dyDescent="0.2">
      <c r="F16" s="127" t="s">
        <v>29</v>
      </c>
      <c r="G16" s="66"/>
      <c r="H16" s="67"/>
      <c r="I16" s="67"/>
      <c r="J16" s="64"/>
    </row>
    <row r="17" spans="2:12" ht="35.1" customHeight="1" x14ac:dyDescent="0.2">
      <c r="D17" s="90"/>
      <c r="F17" s="143" t="str">
        <f>'Product Profile Trait List'!B4</f>
        <v>Crop Yield</v>
      </c>
      <c r="G17" s="89" t="s">
        <v>9</v>
      </c>
      <c r="H17" s="111" t="s">
        <v>20</v>
      </c>
      <c r="I17" s="112" t="s">
        <v>21</v>
      </c>
      <c r="J17" s="89" t="s">
        <v>22</v>
      </c>
    </row>
    <row r="18" spans="2:12" ht="59.25" customHeight="1" x14ac:dyDescent="0.2">
      <c r="B18" s="127" t="s">
        <v>28</v>
      </c>
      <c r="C18" s="91">
        <f>IF($J$90=1,I90,IF($J$90=2,I91,IF($J$90=3,I92,IF($J$90=4,I93,IF($J$90=5,I94,IF($J$90=6,I95,IF($J$90=7,I96,IF($J$90=8,I97,IF($J$90=9,I98,IF($J$90=10,I99,IF($J$90=11,I100,IF($J$90=12,I101,IF($J$90=13,I102,IF($J$90=14,I103,IF($J$90=15,I104,"")))))))))))))))</f>
        <v>15</v>
      </c>
      <c r="E18" s="68">
        <v>1</v>
      </c>
      <c r="F18" s="141">
        <f>'Product Profile Trait List'!D4</f>
        <v>0</v>
      </c>
      <c r="G18" s="141">
        <f>'Product Profile Trait List'!E4</f>
        <v>0</v>
      </c>
      <c r="H18" s="61"/>
      <c r="I18" s="62"/>
      <c r="J18" s="43"/>
      <c r="L18" s="69"/>
    </row>
    <row r="19" spans="2:12" ht="35.1" customHeight="1" x14ac:dyDescent="0.2">
      <c r="E19" s="68">
        <v>2</v>
      </c>
      <c r="F19" s="141">
        <f>'Product Profile Trait List'!D5</f>
        <v>0</v>
      </c>
      <c r="G19" s="141">
        <f>'Product Profile Trait List'!E5</f>
        <v>0</v>
      </c>
      <c r="H19" s="61"/>
      <c r="I19" s="62"/>
      <c r="J19" s="43"/>
    </row>
    <row r="20" spans="2:12" ht="35.1" customHeight="1" x14ac:dyDescent="0.2">
      <c r="E20" s="68">
        <v>3</v>
      </c>
      <c r="F20" s="141">
        <f>'Product Profile Trait List'!D6</f>
        <v>0</v>
      </c>
      <c r="G20" s="141">
        <f>'Product Profile Trait List'!E6</f>
        <v>0</v>
      </c>
      <c r="H20" s="61"/>
      <c r="I20" s="62"/>
      <c r="J20" s="43"/>
    </row>
    <row r="21" spans="2:12" ht="35.1" customHeight="1" x14ac:dyDescent="0.2">
      <c r="E21" s="68">
        <v>4</v>
      </c>
      <c r="F21" s="141">
        <f>'Product Profile Trait List'!D7</f>
        <v>0</v>
      </c>
      <c r="G21" s="141">
        <f>'Product Profile Trait List'!E7</f>
        <v>0</v>
      </c>
      <c r="H21" s="61"/>
      <c r="I21" s="62"/>
      <c r="J21" s="43"/>
    </row>
    <row r="22" spans="2:12" ht="35.1" customHeight="1" x14ac:dyDescent="0.2">
      <c r="E22" s="68">
        <v>5</v>
      </c>
      <c r="F22" s="141">
        <f>'Product Profile Trait List'!D8</f>
        <v>0</v>
      </c>
      <c r="G22" s="141">
        <f>'Product Profile Trait List'!E8</f>
        <v>0</v>
      </c>
      <c r="H22" s="61"/>
      <c r="I22" s="62"/>
      <c r="J22" s="43"/>
    </row>
    <row r="23" spans="2:12" ht="35.1" customHeight="1" x14ac:dyDescent="0.2">
      <c r="E23" s="68">
        <v>6</v>
      </c>
      <c r="F23" s="141">
        <f>'Product Profile Trait List'!D9</f>
        <v>0</v>
      </c>
      <c r="G23" s="141">
        <f>'Product Profile Trait List'!E9</f>
        <v>0</v>
      </c>
      <c r="H23" s="61"/>
      <c r="I23" s="62"/>
      <c r="J23" s="43"/>
    </row>
    <row r="24" spans="2:12" ht="35.1" customHeight="1" x14ac:dyDescent="0.2">
      <c r="E24" s="68">
        <v>7</v>
      </c>
      <c r="F24" s="141">
        <f>'Product Profile Trait List'!D10</f>
        <v>0</v>
      </c>
      <c r="G24" s="141">
        <f>'Product Profile Trait List'!E10</f>
        <v>0</v>
      </c>
      <c r="H24" s="61"/>
      <c r="I24" s="62"/>
      <c r="J24" s="43"/>
    </row>
    <row r="25" spans="2:12" ht="35.1" customHeight="1" x14ac:dyDescent="0.2">
      <c r="B25" s="69"/>
      <c r="E25" s="68">
        <v>8</v>
      </c>
      <c r="F25" s="141">
        <f>'Product Profile Trait List'!D11</f>
        <v>0</v>
      </c>
      <c r="G25" s="141">
        <f>'Product Profile Trait List'!E11</f>
        <v>0</v>
      </c>
      <c r="H25" s="61"/>
      <c r="I25" s="62"/>
      <c r="J25" s="43"/>
    </row>
    <row r="26" spans="2:12" ht="35.1" customHeight="1" x14ac:dyDescent="0.2">
      <c r="E26" s="68">
        <v>9</v>
      </c>
      <c r="F26" s="141">
        <f>'Product Profile Trait List'!D12</f>
        <v>0</v>
      </c>
      <c r="G26" s="141">
        <f>'Product Profile Trait List'!E12</f>
        <v>0</v>
      </c>
      <c r="H26" s="61"/>
      <c r="I26" s="62"/>
      <c r="J26" s="43"/>
    </row>
    <row r="27" spans="2:12" ht="35.1" customHeight="1" x14ac:dyDescent="0.2">
      <c r="E27" s="68">
        <v>10</v>
      </c>
      <c r="F27" s="141">
        <f>'Product Profile Trait List'!D13</f>
        <v>0</v>
      </c>
      <c r="G27" s="141">
        <f>'Product Profile Trait List'!E13</f>
        <v>0</v>
      </c>
      <c r="H27" s="61"/>
      <c r="I27" s="62"/>
      <c r="J27" s="43"/>
    </row>
    <row r="28" spans="2:12" ht="35.1" customHeight="1" x14ac:dyDescent="0.2">
      <c r="E28" s="68">
        <v>11</v>
      </c>
      <c r="F28" s="141">
        <f>'Product Profile Trait List'!D14</f>
        <v>0</v>
      </c>
      <c r="G28" s="141">
        <f>'Product Profile Trait List'!E14</f>
        <v>0</v>
      </c>
      <c r="H28" s="61"/>
      <c r="I28" s="62"/>
      <c r="J28" s="43"/>
    </row>
    <row r="29" spans="2:12" ht="35.1" customHeight="1" x14ac:dyDescent="0.2">
      <c r="E29" s="68">
        <v>12</v>
      </c>
      <c r="F29" s="141">
        <f>'Product Profile Trait List'!D15</f>
        <v>0</v>
      </c>
      <c r="G29" s="141">
        <f>'Product Profile Trait List'!E15</f>
        <v>0</v>
      </c>
      <c r="H29" s="61"/>
      <c r="I29" s="62"/>
      <c r="J29" s="43"/>
    </row>
    <row r="30" spans="2:12" ht="35.1" customHeight="1" x14ac:dyDescent="0.2">
      <c r="E30" s="68">
        <v>13</v>
      </c>
      <c r="F30" s="141">
        <f>'Product Profile Trait List'!D16</f>
        <v>0</v>
      </c>
      <c r="G30" s="141">
        <f>'Product Profile Trait List'!E16</f>
        <v>0</v>
      </c>
      <c r="H30" s="61"/>
      <c r="I30" s="62"/>
      <c r="J30" s="43"/>
    </row>
    <row r="31" spans="2:12" ht="35.1" customHeight="1" x14ac:dyDescent="0.2">
      <c r="E31" s="68">
        <v>14</v>
      </c>
      <c r="F31" s="141">
        <f>'Product Profile Trait List'!D17</f>
        <v>0</v>
      </c>
      <c r="G31" s="141">
        <f>'Product Profile Trait List'!E17</f>
        <v>0</v>
      </c>
      <c r="H31" s="61"/>
      <c r="I31" s="62"/>
      <c r="J31" s="43"/>
    </row>
    <row r="32" spans="2:12" ht="35.1" customHeight="1" x14ac:dyDescent="0.2">
      <c r="E32" s="68">
        <v>15</v>
      </c>
      <c r="F32" s="141">
        <f>'Product Profile Trait List'!D18</f>
        <v>0</v>
      </c>
      <c r="G32" s="141">
        <f>'Product Profile Trait List'!E18</f>
        <v>0</v>
      </c>
      <c r="H32" s="61"/>
      <c r="I32" s="62"/>
      <c r="J32" s="43"/>
    </row>
    <row r="33" spans="5:10" s="71" customFormat="1" ht="24.95" customHeight="1" x14ac:dyDescent="0.2">
      <c r="E33" s="70"/>
      <c r="F33" s="58"/>
      <c r="G33" s="58"/>
      <c r="H33" s="59"/>
      <c r="I33" s="59"/>
      <c r="J33" s="60"/>
    </row>
    <row r="34" spans="5:10" x14ac:dyDescent="0.2">
      <c r="J34" s="64"/>
    </row>
    <row r="35" spans="5:10" x14ac:dyDescent="0.2">
      <c r="J35" s="64"/>
    </row>
    <row r="36" spans="5:10" x14ac:dyDescent="0.2">
      <c r="J36" s="64"/>
    </row>
    <row r="37" spans="5:10" x14ac:dyDescent="0.2">
      <c r="J37" s="64"/>
    </row>
    <row r="38" spans="5:10" x14ac:dyDescent="0.2">
      <c r="J38" s="64"/>
    </row>
    <row r="39" spans="5:10" x14ac:dyDescent="0.2">
      <c r="J39" s="64"/>
    </row>
    <row r="40" spans="5:10" x14ac:dyDescent="0.2">
      <c r="J40" s="64"/>
    </row>
    <row r="41" spans="5:10" x14ac:dyDescent="0.2">
      <c r="J41" s="64"/>
    </row>
    <row r="42" spans="5:10" x14ac:dyDescent="0.2">
      <c r="J42" s="64"/>
    </row>
    <row r="43" spans="5:10" x14ac:dyDescent="0.2">
      <c r="J43" s="64"/>
    </row>
    <row r="44" spans="5:10" x14ac:dyDescent="0.2">
      <c r="J44" s="64"/>
    </row>
    <row r="45" spans="5:10" x14ac:dyDescent="0.2">
      <c r="J45" s="64"/>
    </row>
    <row r="46" spans="5:10" x14ac:dyDescent="0.2">
      <c r="J46" s="64"/>
    </row>
    <row r="47" spans="5:10" x14ac:dyDescent="0.2">
      <c r="J47" s="64"/>
    </row>
    <row r="48" spans="5:10" x14ac:dyDescent="0.2">
      <c r="J48" s="64"/>
    </row>
    <row r="49" spans="10:10" x14ac:dyDescent="0.2">
      <c r="J49" s="64"/>
    </row>
    <row r="50" spans="10:10" x14ac:dyDescent="0.2">
      <c r="J50" s="64"/>
    </row>
    <row r="51" spans="10:10" x14ac:dyDescent="0.2">
      <c r="J51" s="64"/>
    </row>
    <row r="52" spans="10:10" x14ac:dyDescent="0.2">
      <c r="J52" s="64"/>
    </row>
    <row r="53" spans="10:10" x14ac:dyDescent="0.2">
      <c r="J53" s="64"/>
    </row>
    <row r="54" spans="10:10" x14ac:dyDescent="0.2">
      <c r="J54" s="64"/>
    </row>
    <row r="55" spans="10:10" x14ac:dyDescent="0.2">
      <c r="J55" s="64"/>
    </row>
    <row r="56" spans="10:10" x14ac:dyDescent="0.2">
      <c r="J56" s="64"/>
    </row>
    <row r="57" spans="10:10" x14ac:dyDescent="0.2">
      <c r="J57" s="64"/>
    </row>
    <row r="58" spans="10:10" x14ac:dyDescent="0.2">
      <c r="J58" s="64"/>
    </row>
    <row r="59" spans="10:10" x14ac:dyDescent="0.2">
      <c r="J59" s="64"/>
    </row>
    <row r="60" spans="10:10" x14ac:dyDescent="0.2">
      <c r="J60" s="64"/>
    </row>
    <row r="61" spans="10:10" x14ac:dyDescent="0.2">
      <c r="J61" s="64"/>
    </row>
    <row r="62" spans="10:10" x14ac:dyDescent="0.2">
      <c r="J62" s="64"/>
    </row>
    <row r="63" spans="10:10" x14ac:dyDescent="0.2">
      <c r="J63" s="64"/>
    </row>
    <row r="64" spans="10:10" x14ac:dyDescent="0.2">
      <c r="J64" s="64"/>
    </row>
    <row r="65" spans="10:10" x14ac:dyDescent="0.2">
      <c r="J65" s="64"/>
    </row>
    <row r="66" spans="10:10" x14ac:dyDescent="0.2">
      <c r="J66" s="64"/>
    </row>
    <row r="67" spans="10:10" x14ac:dyDescent="0.2">
      <c r="J67" s="64"/>
    </row>
    <row r="68" spans="10:10" x14ac:dyDescent="0.2">
      <c r="J68" s="64"/>
    </row>
    <row r="69" spans="10:10" x14ac:dyDescent="0.2">
      <c r="J69" s="64"/>
    </row>
    <row r="70" spans="10:10" x14ac:dyDescent="0.2">
      <c r="J70" s="64"/>
    </row>
    <row r="71" spans="10:10" x14ac:dyDescent="0.2">
      <c r="J71" s="64"/>
    </row>
    <row r="72" spans="10:10" x14ac:dyDescent="0.2">
      <c r="J72" s="64"/>
    </row>
    <row r="73" spans="10:10" x14ac:dyDescent="0.2">
      <c r="J73" s="64"/>
    </row>
    <row r="74" spans="10:10" x14ac:dyDescent="0.2">
      <c r="J74" s="64"/>
    </row>
    <row r="75" spans="10:10" x14ac:dyDescent="0.2">
      <c r="J75" s="64"/>
    </row>
    <row r="76" spans="10:10" x14ac:dyDescent="0.2">
      <c r="J76" s="64"/>
    </row>
    <row r="77" spans="10:10" x14ac:dyDescent="0.2">
      <c r="J77" s="64"/>
    </row>
    <row r="78" spans="10:10" x14ac:dyDescent="0.2">
      <c r="J78" s="64"/>
    </row>
    <row r="79" spans="10:10" x14ac:dyDescent="0.2">
      <c r="J79" s="64"/>
    </row>
    <row r="80" spans="10:10" x14ac:dyDescent="0.2">
      <c r="J80" s="64"/>
    </row>
    <row r="81" spans="6:10" x14ac:dyDescent="0.2">
      <c r="J81" s="64"/>
    </row>
    <row r="82" spans="6:10" x14ac:dyDescent="0.2">
      <c r="J82" s="64"/>
    </row>
    <row r="83" spans="6:10" x14ac:dyDescent="0.2">
      <c r="J83" s="64"/>
    </row>
    <row r="84" spans="6:10" x14ac:dyDescent="0.2">
      <c r="J84" s="64"/>
    </row>
    <row r="85" spans="6:10" x14ac:dyDescent="0.2">
      <c r="J85" s="64"/>
    </row>
    <row r="86" spans="6:10" x14ac:dyDescent="0.2">
      <c r="J86" s="64"/>
    </row>
    <row r="87" spans="6:10" x14ac:dyDescent="0.2">
      <c r="G87" s="72">
        <v>0</v>
      </c>
      <c r="J87" s="64"/>
    </row>
    <row r="88" spans="6:10" x14ac:dyDescent="0.2">
      <c r="F88" s="75"/>
      <c r="G88" s="75"/>
      <c r="H88" s="75"/>
      <c r="I88" s="75"/>
      <c r="J88" s="76">
        <v>15</v>
      </c>
    </row>
    <row r="89" spans="6:10" x14ac:dyDescent="0.2">
      <c r="F89" s="75" t="str">
        <f>'Profile Input'!$F$17</f>
        <v>Crop Yield</v>
      </c>
      <c r="G89" s="75">
        <v>0</v>
      </c>
      <c r="H89" s="75"/>
      <c r="I89" s="75"/>
      <c r="J89" s="76"/>
    </row>
    <row r="90" spans="6:10" x14ac:dyDescent="0.2">
      <c r="F90" s="75" t="str">
        <f>'Profile Input (2)'!$F$17</f>
        <v>Seed &amp; Plant</v>
      </c>
      <c r="G90" s="75"/>
      <c r="H90" s="75">
        <v>1</v>
      </c>
      <c r="I90" s="75">
        <v>1</v>
      </c>
      <c r="J90" s="76">
        <v>15</v>
      </c>
    </row>
    <row r="91" spans="6:10" x14ac:dyDescent="0.2">
      <c r="F91" s="75" t="str">
        <f>'Profile Input (3)'!$F$17</f>
        <v>Biotic Stress</v>
      </c>
      <c r="G91" s="75"/>
      <c r="H91" s="75">
        <v>2</v>
      </c>
      <c r="I91" s="75">
        <v>2</v>
      </c>
      <c r="J91" s="76">
        <v>15</v>
      </c>
    </row>
    <row r="92" spans="6:10" x14ac:dyDescent="0.2">
      <c r="F92" s="75" t="str">
        <f>'Profile Input (4)'!$F$17</f>
        <v>Abiotic Stress</v>
      </c>
      <c r="G92" s="75"/>
      <c r="H92" s="75">
        <v>3</v>
      </c>
      <c r="I92" s="75">
        <v>3</v>
      </c>
      <c r="J92" s="76"/>
    </row>
    <row r="93" spans="6:10" x14ac:dyDescent="0.2">
      <c r="F93" s="75" t="str">
        <f>'Profile Input (5)'!$F$17</f>
        <v>Crop Handling</v>
      </c>
      <c r="G93" s="75"/>
      <c r="H93" s="75">
        <v>4</v>
      </c>
      <c r="I93" s="75">
        <v>4</v>
      </c>
      <c r="J93" s="76"/>
    </row>
    <row r="94" spans="6:10" x14ac:dyDescent="0.2">
      <c r="F94" s="75" t="str">
        <f>'Profile Input (6)'!$F$17</f>
        <v>Value Chain</v>
      </c>
      <c r="G94" s="75"/>
      <c r="H94" s="75">
        <v>5</v>
      </c>
      <c r="I94" s="75">
        <v>5</v>
      </c>
      <c r="J94" s="76"/>
    </row>
    <row r="95" spans="6:10" x14ac:dyDescent="0.2">
      <c r="F95" s="75"/>
      <c r="G95" s="75"/>
      <c r="H95" s="75">
        <v>6</v>
      </c>
      <c r="I95" s="75">
        <v>6</v>
      </c>
      <c r="J95" s="76"/>
    </row>
    <row r="96" spans="6:10" x14ac:dyDescent="0.2">
      <c r="F96" s="75"/>
      <c r="G96" s="75"/>
      <c r="H96" s="75">
        <v>7</v>
      </c>
      <c r="I96" s="75">
        <v>7</v>
      </c>
      <c r="J96" s="76"/>
    </row>
    <row r="97" spans="6:10" x14ac:dyDescent="0.2">
      <c r="F97" s="75"/>
      <c r="G97" s="75"/>
      <c r="H97" s="75">
        <v>8</v>
      </c>
      <c r="I97" s="75">
        <v>8</v>
      </c>
      <c r="J97" s="76"/>
    </row>
    <row r="98" spans="6:10" x14ac:dyDescent="0.2">
      <c r="F98" s="75"/>
      <c r="G98" s="75"/>
      <c r="H98" s="75">
        <v>9</v>
      </c>
      <c r="I98" s="75">
        <v>9</v>
      </c>
      <c r="J98" s="76"/>
    </row>
    <row r="99" spans="6:10" x14ac:dyDescent="0.2">
      <c r="F99" s="75"/>
      <c r="G99" s="75"/>
      <c r="H99" s="75">
        <v>10</v>
      </c>
      <c r="I99" s="75">
        <v>10</v>
      </c>
      <c r="J99" s="76"/>
    </row>
    <row r="100" spans="6:10" x14ac:dyDescent="0.2">
      <c r="F100" s="75"/>
      <c r="G100" s="75"/>
      <c r="H100" s="75"/>
      <c r="I100" s="75">
        <v>11</v>
      </c>
      <c r="J100" s="76"/>
    </row>
    <row r="101" spans="6:10" x14ac:dyDescent="0.2">
      <c r="F101" s="75"/>
      <c r="G101" s="75"/>
      <c r="H101" s="75"/>
      <c r="I101" s="75">
        <v>12</v>
      </c>
      <c r="J101" s="76"/>
    </row>
    <row r="102" spans="6:10" x14ac:dyDescent="0.2">
      <c r="F102" s="75"/>
      <c r="G102" s="75"/>
      <c r="H102" s="75"/>
      <c r="I102" s="75">
        <v>13</v>
      </c>
      <c r="J102" s="76"/>
    </row>
    <row r="103" spans="6:10" x14ac:dyDescent="0.2">
      <c r="F103" s="75"/>
      <c r="G103" s="75"/>
      <c r="H103" s="75"/>
      <c r="I103" s="75">
        <v>14</v>
      </c>
      <c r="J103" s="76"/>
    </row>
    <row r="104" spans="6:10" x14ac:dyDescent="0.2">
      <c r="F104" s="75"/>
      <c r="G104" s="75"/>
      <c r="H104" s="75"/>
      <c r="I104" s="75">
        <v>15</v>
      </c>
      <c r="J104" s="76"/>
    </row>
  </sheetData>
  <sheetProtection password="DECE" sheet="1" objects="1" scenarios="1" formatCells="0" formatColumns="0" formatRows="0"/>
  <mergeCells count="2">
    <mergeCell ref="H11:I11"/>
    <mergeCell ref="F12:F13"/>
  </mergeCells>
  <phoneticPr fontId="3" type="noConversion"/>
  <dataValidations count="1">
    <dataValidation type="list" allowBlank="1" showInputMessage="1" showErrorMessage="1" sqref="H18:I32" xr:uid="{00000000-0002-0000-0900-000000000000}">
      <formula1>$H$89:$H$99</formula1>
    </dataValidation>
  </dataValidations>
  <printOptions horizontalCentered="1"/>
  <pageMargins left="0.75" right="0.75" top="1" bottom="1" header="0.5" footer="0.5"/>
  <pageSetup scale="5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8" r:id="rId4" name="Drop Down 6">
              <controlPr defaultSize="0" autoLine="0" autoPict="0" macro="[0]!Sheet12.Category1">
                <anchor moveWithCells="1">
                  <from>
                    <xdr:col>6</xdr:col>
                    <xdr:colOff>9525</xdr:colOff>
                    <xdr:row>10</xdr:row>
                    <xdr:rowOff>476250</xdr:rowOff>
                  </from>
                  <to>
                    <xdr:col>6</xdr:col>
                    <xdr:colOff>1047750</xdr:colOff>
                    <xdr:row>13</xdr:row>
                    <xdr:rowOff>9525</xdr:rowOff>
                  </to>
                </anchor>
              </controlPr>
            </control>
          </mc:Choice>
        </mc:AlternateContent>
        <mc:AlternateContent xmlns:mc="http://schemas.openxmlformats.org/markup-compatibility/2006">
          <mc:Choice Requires="x14">
            <control shapeId="3073" r:id="rId5" name="Button 1">
              <controlPr defaultSize="0" print="0" autoFill="0" autoPict="0" macro="[0]!Clear">
                <anchor moveWithCells="1" sizeWithCells="1">
                  <from>
                    <xdr:col>6</xdr:col>
                    <xdr:colOff>1571625</xdr:colOff>
                    <xdr:row>11</xdr:row>
                    <xdr:rowOff>38100</xdr:rowOff>
                  </from>
                  <to>
                    <xdr:col>6</xdr:col>
                    <xdr:colOff>2733675</xdr:colOff>
                    <xdr:row>13</xdr:row>
                    <xdr:rowOff>0</xdr:rowOff>
                  </to>
                </anchor>
              </controlPr>
            </control>
          </mc:Choice>
        </mc:AlternateContent>
        <mc:AlternateContent xmlns:mc="http://schemas.openxmlformats.org/markup-compatibility/2006">
          <mc:Choice Requires="x14">
            <control shapeId="3076" r:id="rId6" name="Drop Down 4">
              <controlPr defaultSize="0" autoLine="0" autoPict="0" macro="[0]!Sheet12.HideRow1">
                <anchor moveWithCells="1">
                  <from>
                    <xdr:col>3</xdr:col>
                    <xdr:colOff>9525</xdr:colOff>
                    <xdr:row>17</xdr:row>
                    <xdr:rowOff>9525</xdr:rowOff>
                  </from>
                  <to>
                    <xdr:col>3</xdr:col>
                    <xdr:colOff>762000</xdr:colOff>
                    <xdr:row>18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indexed="52"/>
  </sheetPr>
  <dimension ref="B1:X64"/>
  <sheetViews>
    <sheetView showGridLines="0" showRowColHeaders="0" showZeros="0" topLeftCell="A3" zoomScale="60" zoomScaleNormal="60" workbookViewId="0">
      <selection activeCell="T32" sqref="T32"/>
    </sheetView>
  </sheetViews>
  <sheetFormatPr defaultColWidth="8.85546875" defaultRowHeight="12.75" x14ac:dyDescent="0.2"/>
  <cols>
    <col min="1" max="2" width="4.28515625" style="74" customWidth="1"/>
    <col min="3" max="3" width="22.85546875" style="74" customWidth="1"/>
    <col min="4" max="4" width="5.7109375" style="74" customWidth="1"/>
    <col min="5" max="5" width="4.140625" style="74" customWidth="1"/>
    <col min="6" max="6" width="8.5703125" style="74" customWidth="1"/>
    <col min="7" max="7" width="3.7109375" style="74" customWidth="1"/>
    <col min="8" max="8" width="20.7109375" style="74" customWidth="1"/>
    <col min="9" max="9" width="3.7109375" style="74" customWidth="1"/>
    <col min="10" max="10" width="20.7109375" style="74" customWidth="1"/>
    <col min="11" max="11" width="3.7109375" style="74" customWidth="1"/>
    <col min="12" max="12" width="20.7109375" style="74" customWidth="1"/>
    <col min="13" max="13" width="3.7109375" style="74" customWidth="1"/>
    <col min="14" max="14" width="20.7109375" style="74" customWidth="1"/>
    <col min="15" max="15" width="3.7109375" style="74" customWidth="1"/>
    <col min="16" max="16" width="20.7109375" style="74" customWidth="1"/>
    <col min="17" max="17" width="3.7109375" style="74" customWidth="1"/>
    <col min="18" max="18" width="20.7109375" style="74" customWidth="1"/>
    <col min="19" max="19" width="3.7109375" style="74" customWidth="1"/>
    <col min="20" max="20" width="8.85546875" style="74" customWidth="1"/>
    <col min="21" max="21" width="10.28515625" style="74" customWidth="1"/>
    <col min="22" max="22" width="2.28515625" style="74" customWidth="1"/>
    <col min="23" max="23" width="4.7109375" style="74" customWidth="1"/>
    <col min="24" max="16384" width="8.85546875" style="74"/>
  </cols>
  <sheetData>
    <row r="1" spans="2:24" s="7" customFormat="1" hidden="1" x14ac:dyDescent="0.2"/>
    <row r="2" spans="2:24" s="7" customFormat="1" hidden="1" x14ac:dyDescent="0.2">
      <c r="E2" s="45"/>
      <c r="F2" s="45"/>
      <c r="G2" s="45"/>
      <c r="H2" s="45"/>
      <c r="I2" s="45"/>
      <c r="J2" s="45"/>
      <c r="K2" s="45"/>
      <c r="L2" s="45"/>
      <c r="M2" s="45"/>
      <c r="N2" s="45"/>
      <c r="O2" s="45"/>
      <c r="P2" s="45"/>
    </row>
    <row r="3" spans="2:24" s="7" customFormat="1" x14ac:dyDescent="0.2">
      <c r="E3" s="45"/>
      <c r="F3" s="45"/>
      <c r="G3" s="45"/>
      <c r="H3" s="45"/>
      <c r="I3" s="45"/>
      <c r="J3" s="45"/>
      <c r="K3" s="45"/>
      <c r="L3" s="45"/>
      <c r="M3" s="45"/>
      <c r="N3" s="45"/>
      <c r="O3" s="45"/>
      <c r="P3" s="45"/>
    </row>
    <row r="4" spans="2:24" s="7" customFormat="1" x14ac:dyDescent="0.2">
      <c r="E4" s="45"/>
      <c r="F4" s="45"/>
      <c r="G4" s="45"/>
      <c r="H4" s="45"/>
      <c r="I4" s="45"/>
      <c r="J4" s="45"/>
      <c r="K4" s="45"/>
      <c r="L4" s="45"/>
      <c r="M4" s="45"/>
      <c r="N4" s="45"/>
      <c r="O4" s="45"/>
      <c r="P4" s="45"/>
    </row>
    <row r="5" spans="2:24" s="7" customFormat="1" x14ac:dyDescent="0.2">
      <c r="E5" s="45"/>
      <c r="F5" s="45"/>
      <c r="G5" s="45"/>
      <c r="H5" s="45"/>
      <c r="I5" s="45"/>
      <c r="J5" s="45"/>
      <c r="K5" s="45"/>
      <c r="L5" s="45"/>
      <c r="M5" s="45"/>
      <c r="N5" s="45"/>
      <c r="O5" s="45"/>
      <c r="P5" s="45"/>
    </row>
    <row r="6" spans="2:24" s="7" customFormat="1" x14ac:dyDescent="0.2">
      <c r="E6" s="45"/>
      <c r="F6" s="45"/>
      <c r="G6" s="45"/>
      <c r="H6" s="45"/>
      <c r="I6" s="45"/>
      <c r="J6" s="45"/>
      <c r="K6" s="45"/>
      <c r="L6" s="45"/>
      <c r="M6" s="45"/>
      <c r="N6" s="45"/>
      <c r="O6" s="45"/>
      <c r="P6" s="45"/>
    </row>
    <row r="7" spans="2:24" s="7" customFormat="1" ht="3.6" customHeight="1" x14ac:dyDescent="0.2">
      <c r="B7" s="47"/>
      <c r="C7" s="47"/>
      <c r="D7" s="47"/>
      <c r="E7" s="47"/>
      <c r="F7" s="47"/>
      <c r="G7" s="47"/>
      <c r="H7" s="47"/>
      <c r="I7" s="47"/>
      <c r="J7" s="47"/>
      <c r="K7" s="47"/>
      <c r="L7" s="47"/>
      <c r="M7" s="47"/>
      <c r="N7" s="47"/>
      <c r="O7" s="47"/>
      <c r="P7" s="47"/>
      <c r="Q7" s="47"/>
      <c r="R7" s="47"/>
      <c r="S7" s="82"/>
      <c r="T7" s="82"/>
      <c r="U7" s="82"/>
      <c r="V7" s="82"/>
      <c r="W7" s="82"/>
      <c r="X7" s="82"/>
    </row>
    <row r="8" spans="2:24" s="7" customFormat="1" ht="13.15" customHeight="1" x14ac:dyDescent="0.2">
      <c r="E8" s="45"/>
      <c r="F8" s="45"/>
      <c r="G8" s="45"/>
      <c r="H8" s="45"/>
      <c r="I8" s="45"/>
      <c r="J8" s="45"/>
      <c r="K8" s="45"/>
      <c r="L8" s="45"/>
      <c r="M8" s="45"/>
      <c r="N8" s="45"/>
      <c r="O8" s="45"/>
      <c r="P8" s="45"/>
    </row>
    <row r="9" spans="2:24" s="7" customFormat="1" ht="28.9" customHeight="1" x14ac:dyDescent="0.25">
      <c r="E9" s="78"/>
      <c r="F9" s="191" t="str">
        <f>'Market target information'!F12 &amp; " " &amp; "Profile"</f>
        <v xml:space="preserve"> Profile</v>
      </c>
      <c r="G9" s="191"/>
      <c r="H9" s="191"/>
      <c r="I9" s="191"/>
      <c r="J9" s="191"/>
      <c r="K9" s="191"/>
      <c r="L9" s="191"/>
      <c r="M9" s="191"/>
      <c r="N9" s="191"/>
      <c r="O9" s="191"/>
      <c r="P9" s="191"/>
      <c r="Q9" s="191"/>
      <c r="R9" s="191"/>
      <c r="S9" s="191"/>
      <c r="T9" s="78"/>
      <c r="U9" s="78"/>
      <c r="V9" s="78"/>
      <c r="W9" s="78"/>
      <c r="X9" s="78"/>
    </row>
    <row r="10" spans="2:24" ht="22.9" customHeight="1" x14ac:dyDescent="0.2">
      <c r="B10" s="85"/>
      <c r="C10" s="85"/>
      <c r="D10" s="86"/>
      <c r="T10" s="79"/>
    </row>
    <row r="11" spans="2:24" ht="13.15" customHeight="1" x14ac:dyDescent="0.2">
      <c r="B11" s="85"/>
      <c r="C11" s="99" t="str">
        <f>H47</f>
        <v>CROP YIELD</v>
      </c>
      <c r="D11" s="87"/>
    </row>
    <row r="12" spans="2:24" ht="13.15" customHeight="1" x14ac:dyDescent="0.2">
      <c r="B12" s="85"/>
      <c r="C12" s="100"/>
      <c r="D12" s="88"/>
    </row>
    <row r="13" spans="2:24" ht="13.15" customHeight="1" x14ac:dyDescent="0.2">
      <c r="B13" s="85"/>
      <c r="C13" s="99" t="str">
        <f>J47</f>
        <v>SEED &amp; PLANT</v>
      </c>
      <c r="D13" s="87"/>
      <c r="U13" s="79"/>
    </row>
    <row r="14" spans="2:24" ht="13.15" customHeight="1" x14ac:dyDescent="0.2">
      <c r="B14" s="85"/>
      <c r="C14" s="99"/>
      <c r="D14" s="87"/>
    </row>
    <row r="15" spans="2:24" ht="13.15" customHeight="1" x14ac:dyDescent="0.2">
      <c r="B15" s="85"/>
      <c r="C15" s="99" t="str">
        <f>L47</f>
        <v>BIOTIC STRESS</v>
      </c>
      <c r="D15" s="87"/>
    </row>
    <row r="16" spans="2:24" ht="13.15" customHeight="1" x14ac:dyDescent="0.2">
      <c r="B16" s="85"/>
      <c r="C16" s="99"/>
      <c r="D16" s="87"/>
      <c r="U16" s="79"/>
    </row>
    <row r="17" spans="2:22" ht="13.15" customHeight="1" x14ac:dyDescent="0.2">
      <c r="B17" s="85"/>
      <c r="C17" s="99" t="str">
        <f>N47</f>
        <v>ABIOTIC STRESS</v>
      </c>
      <c r="D17" s="87"/>
    </row>
    <row r="18" spans="2:22" ht="13.15" customHeight="1" x14ac:dyDescent="0.2">
      <c r="B18" s="85"/>
      <c r="C18" s="99"/>
      <c r="D18" s="87"/>
      <c r="U18" s="79"/>
    </row>
    <row r="19" spans="2:22" ht="13.15" customHeight="1" x14ac:dyDescent="0.2">
      <c r="B19" s="85"/>
      <c r="C19" s="99" t="str">
        <f>P47</f>
        <v>CROP HANDLING</v>
      </c>
      <c r="D19" s="87"/>
    </row>
    <row r="20" spans="2:22" ht="13.15" customHeight="1" x14ac:dyDescent="0.2">
      <c r="B20" s="85"/>
      <c r="C20" s="99"/>
      <c r="D20" s="87"/>
    </row>
    <row r="21" spans="2:22" ht="13.15" customHeight="1" x14ac:dyDescent="0.2">
      <c r="B21" s="85"/>
      <c r="C21" s="99" t="str">
        <f>R47</f>
        <v>VALUE CHAIN</v>
      </c>
      <c r="D21" s="87"/>
    </row>
    <row r="22" spans="2:22" ht="13.15" customHeight="1" x14ac:dyDescent="0.2">
      <c r="B22" s="85"/>
      <c r="C22" s="85"/>
      <c r="D22" s="86"/>
    </row>
    <row r="23" spans="2:22" ht="13.15" customHeight="1" x14ac:dyDescent="0.2">
      <c r="B23" s="86"/>
      <c r="C23" s="86"/>
      <c r="D23" s="86"/>
      <c r="T23" s="80"/>
    </row>
    <row r="24" spans="2:22" ht="13.9" customHeight="1" x14ac:dyDescent="0.2"/>
    <row r="25" spans="2:22" ht="13.15" customHeight="1" x14ac:dyDescent="0.2">
      <c r="T25" s="80"/>
      <c r="U25" s="79"/>
    </row>
    <row r="26" spans="2:22" ht="13.9" customHeight="1" x14ac:dyDescent="0.2"/>
    <row r="27" spans="2:22" ht="13.15" customHeight="1" x14ac:dyDescent="0.2">
      <c r="T27" s="80"/>
      <c r="U27" s="192"/>
      <c r="V27" s="193"/>
    </row>
    <row r="28" spans="2:22" ht="13.9" customHeight="1" x14ac:dyDescent="0.2">
      <c r="U28" s="194"/>
      <c r="V28" s="193"/>
    </row>
    <row r="29" spans="2:22" ht="13.15" customHeight="1" x14ac:dyDescent="0.2">
      <c r="T29" s="81"/>
    </row>
    <row r="30" spans="2:22" ht="13.9" customHeight="1" x14ac:dyDescent="0.2">
      <c r="U30" s="79"/>
    </row>
    <row r="31" spans="2:22" ht="13.15" customHeight="1" x14ac:dyDescent="0.2">
      <c r="T31" s="80"/>
    </row>
    <row r="32" spans="2:22" ht="13.9" customHeight="1" x14ac:dyDescent="0.2"/>
    <row r="33" spans="3:20" ht="13.15" customHeight="1" x14ac:dyDescent="0.2">
      <c r="T33" s="80"/>
    </row>
    <row r="34" spans="3:20" ht="13.9" customHeight="1" x14ac:dyDescent="0.2"/>
    <row r="35" spans="3:20" ht="13.15" customHeight="1" x14ac:dyDescent="0.2">
      <c r="T35" s="80"/>
    </row>
    <row r="36" spans="3:20" ht="13.9" customHeight="1" x14ac:dyDescent="0.2"/>
    <row r="37" spans="3:20" ht="13.15" customHeight="1" x14ac:dyDescent="0.2">
      <c r="T37" s="80"/>
    </row>
    <row r="38" spans="3:20" ht="13.9" customHeight="1" x14ac:dyDescent="0.2"/>
    <row r="39" spans="3:20" ht="13.15" customHeight="1" x14ac:dyDescent="0.2">
      <c r="T39" s="80"/>
    </row>
    <row r="40" spans="3:20" ht="13.15" customHeight="1" x14ac:dyDescent="0.2"/>
    <row r="41" spans="3:20" ht="13.15" customHeight="1" x14ac:dyDescent="0.2"/>
    <row r="42" spans="3:20" ht="13.15" customHeight="1" x14ac:dyDescent="0.2"/>
    <row r="43" spans="3:20" ht="13.15" customHeight="1" x14ac:dyDescent="0.2"/>
    <row r="44" spans="3:20" ht="13.15" customHeight="1" x14ac:dyDescent="0.2"/>
    <row r="45" spans="3:20" ht="13.15" customHeight="1" x14ac:dyDescent="0.2"/>
    <row r="46" spans="3:20" ht="24.95" customHeight="1" x14ac:dyDescent="0.2">
      <c r="G46" s="84"/>
      <c r="H46" s="93" t="str">
        <f>IF(Data!C6="Category 1","","¢")</f>
        <v>¢</v>
      </c>
      <c r="I46" s="84"/>
      <c r="J46" s="94" t="str">
        <f>IF(Data!G6="Category 2","","®")</f>
        <v>®</v>
      </c>
      <c r="K46" s="84"/>
      <c r="L46" s="95" t="str">
        <f>IF(Data!K6="Category 3","","p")</f>
        <v>p</v>
      </c>
      <c r="M46" s="84"/>
      <c r="N46" s="96" t="str">
        <f>IF(Data!O6="Category 4","","l")</f>
        <v>l</v>
      </c>
      <c r="O46" s="84"/>
      <c r="P46" s="97" t="str">
        <f>IF(Data!S6="Category 5","","À")</f>
        <v>À</v>
      </c>
      <c r="Q46" s="84"/>
      <c r="R46" s="98" t="str">
        <f>IF(Data!W6="Category 6","","Â")</f>
        <v>Â</v>
      </c>
    </row>
    <row r="47" spans="3:20" s="83" customFormat="1" ht="12.95" customHeight="1" x14ac:dyDescent="0.2">
      <c r="C47" s="113" t="s">
        <v>66</v>
      </c>
      <c r="D47" s="107"/>
      <c r="E47" s="107"/>
      <c r="F47" s="107"/>
      <c r="G47" s="106"/>
      <c r="H47" s="108" t="str">
        <f>IF(Data!C6="Category 1","",UPPER(Data!$C$6))</f>
        <v>CROP YIELD</v>
      </c>
      <c r="I47" s="109"/>
      <c r="J47" s="108" t="str">
        <f>IF(Data!G6="Category 2","",UPPER(Data!$G$6))</f>
        <v>SEED &amp; PLANT</v>
      </c>
      <c r="K47" s="109"/>
      <c r="L47" s="108" t="str">
        <f>IF(Data!K6="Category 3","",UPPER(Data!$K$6))</f>
        <v>BIOTIC STRESS</v>
      </c>
      <c r="M47" s="109"/>
      <c r="N47" s="108" t="str">
        <f>IF(Data!O6="Category 4","",UPPER(Data!$O$6))</f>
        <v>ABIOTIC STRESS</v>
      </c>
      <c r="O47" s="109"/>
      <c r="P47" s="108" t="str">
        <f>IF(Data!S6="Category 5","",UPPER(Data!$S$6))</f>
        <v>CROP HANDLING</v>
      </c>
      <c r="Q47" s="109"/>
      <c r="R47" s="108" t="str">
        <f>IF(Data!W6="Category 6","",UPPER(Data!$W$6))</f>
        <v>VALUE CHAIN</v>
      </c>
      <c r="S47" s="107"/>
      <c r="T47" s="107"/>
    </row>
    <row r="48" spans="3:20" s="83" customFormat="1" ht="12.95" customHeight="1" x14ac:dyDescent="0.15">
      <c r="C48" s="107"/>
      <c r="D48" s="107"/>
      <c r="E48" s="107"/>
      <c r="F48" s="107"/>
      <c r="G48" s="146" t="str">
        <f>IF(OR(Data!C7=0,Data!$C$5=FALSE),"","1")</f>
        <v/>
      </c>
      <c r="H48" s="145">
        <f>IF(Data!C7="","",Data!C7)</f>
        <v>0</v>
      </c>
      <c r="I48" s="149" t="str">
        <f>IF(OR(Data!G7=0,Data!$G$5=FALSE),"","1")</f>
        <v/>
      </c>
      <c r="J48" s="145">
        <f>IF(Data!G7="","",Data!G7)</f>
        <v>0</v>
      </c>
      <c r="K48" s="106" t="str">
        <f>IF(OR(Data!K7=0,Data!$K$5=FALSE),"","1")</f>
        <v/>
      </c>
      <c r="L48" s="105">
        <f>IF(Data!K7="","",Data!K7)</f>
        <v>0</v>
      </c>
      <c r="M48" s="106" t="str">
        <f>IF(OR(Data!O7=0,Data!$O$5=FALSE),"","1")</f>
        <v/>
      </c>
      <c r="N48" s="105">
        <f>IF(Data!O7="","",Data!O7)</f>
        <v>0</v>
      </c>
      <c r="O48" s="106" t="str">
        <f>IF(OR(Data!S7=0,Data!$S$5=FALSE),"","1")</f>
        <v/>
      </c>
      <c r="P48" s="105">
        <f>IF(Data!S7="","",Data!S7)</f>
        <v>0</v>
      </c>
      <c r="Q48" s="106" t="str">
        <f>IF(OR(Data!W7=0,Data!$W$5=FALSE),"","1")</f>
        <v/>
      </c>
      <c r="R48" s="105">
        <f>IF(Data!W7="","",Data!W7)</f>
        <v>0</v>
      </c>
      <c r="S48" s="107"/>
      <c r="T48" s="107"/>
    </row>
    <row r="49" spans="3:22" s="83" customFormat="1" ht="12.95" customHeight="1" x14ac:dyDescent="0.15">
      <c r="C49" s="107"/>
      <c r="D49" s="107"/>
      <c r="E49" s="107"/>
      <c r="F49" s="107"/>
      <c r="G49" s="147" t="str">
        <f>IF(OR(Data!C8=0,Data!$C$5=FALSE),"","2")</f>
        <v/>
      </c>
      <c r="H49" s="105">
        <f>IF(Data!C8="","",Data!C8)</f>
        <v>0</v>
      </c>
      <c r="I49" s="106" t="str">
        <f>IF(OR(Data!G8=0,Data!$G$5=FALSE),"","2")</f>
        <v/>
      </c>
      <c r="J49" s="105">
        <f>IF(Data!G8="","",Data!G8)</f>
        <v>0</v>
      </c>
      <c r="K49" s="106" t="str">
        <f>IF(OR(Data!K8=0,Data!$K$5=FALSE),"","2")</f>
        <v/>
      </c>
      <c r="L49" s="105">
        <f>IF(Data!K8="","",Data!K8)</f>
        <v>0</v>
      </c>
      <c r="M49" s="106" t="str">
        <f>IF(OR(Data!O8=0,Data!$O$5=FALSE),"","2")</f>
        <v/>
      </c>
      <c r="N49" s="105">
        <f>IF(Data!O8="","",Data!O8)</f>
        <v>0</v>
      </c>
      <c r="O49" s="106" t="str">
        <f>IF(OR(Data!S8=0,Data!$S$5=FALSE),"","2")</f>
        <v/>
      </c>
      <c r="P49" s="105">
        <f>IF(Data!S8="","",Data!S8)</f>
        <v>0</v>
      </c>
      <c r="Q49" s="106" t="str">
        <f>IF(OR(Data!W8=0,Data!$W$5=FALSE),"","2")</f>
        <v/>
      </c>
      <c r="R49" s="105">
        <f>IF(Data!W8="","",Data!W8)</f>
        <v>0</v>
      </c>
      <c r="S49" s="107"/>
      <c r="T49" s="107"/>
      <c r="V49" s="83" t="s">
        <v>10</v>
      </c>
    </row>
    <row r="50" spans="3:22" s="83" customFormat="1" ht="12.95" customHeight="1" x14ac:dyDescent="0.15">
      <c r="C50" s="107"/>
      <c r="D50" s="107"/>
      <c r="E50" s="107"/>
      <c r="F50" s="107"/>
      <c r="G50" s="147" t="str">
        <f>IF(OR(Data!C9=0,Data!$C$5=FALSE),"","3")</f>
        <v/>
      </c>
      <c r="H50" s="105">
        <f>IF(Data!C9="","",Data!C9)</f>
        <v>0</v>
      </c>
      <c r="I50" s="106" t="str">
        <f>IF(OR(Data!G9=0,Data!$G$5=FALSE),"","3")</f>
        <v/>
      </c>
      <c r="J50" s="105">
        <f>IF(Data!G9="","",Data!G9)</f>
        <v>0</v>
      </c>
      <c r="K50" s="106" t="str">
        <f>IF(OR(Data!K9=0,Data!$K$5=FALSE),"","3")</f>
        <v/>
      </c>
      <c r="L50" s="105">
        <f>IF(Data!K9="","",Data!K9)</f>
        <v>0</v>
      </c>
      <c r="M50" s="106" t="str">
        <f>IF(OR(Data!O9=0,Data!$O$5=FALSE),"","3")</f>
        <v/>
      </c>
      <c r="N50" s="105">
        <f>IF(Data!O9="","",Data!O9)</f>
        <v>0</v>
      </c>
      <c r="O50" s="106" t="str">
        <f>IF(OR(Data!S9=0,Data!$S$5=FALSE),"","3")</f>
        <v/>
      </c>
      <c r="P50" s="105">
        <f>IF(Data!S9="","",Data!S9)</f>
        <v>0</v>
      </c>
      <c r="Q50" s="106" t="str">
        <f>IF(OR(Data!W9=0,Data!$W$5=FALSE),"","3")</f>
        <v/>
      </c>
      <c r="R50" s="105">
        <f>IF(Data!W9="","",Data!W9)</f>
        <v>0</v>
      </c>
      <c r="S50" s="107"/>
      <c r="T50" s="107"/>
    </row>
    <row r="51" spans="3:22" s="83" customFormat="1" ht="12.95" customHeight="1" x14ac:dyDescent="0.15">
      <c r="C51" s="107"/>
      <c r="D51" s="107"/>
      <c r="E51" s="107"/>
      <c r="F51" s="107"/>
      <c r="G51" s="147" t="str">
        <f>IF(OR(Data!C10=0,Data!$C$5=FALSE),"","4")</f>
        <v/>
      </c>
      <c r="H51" s="105">
        <f>IF(Data!C10="","",Data!C10)</f>
        <v>0</v>
      </c>
      <c r="I51" s="106" t="str">
        <f>IF(OR(Data!G10=0,Data!$G$5=FALSE),"","4")</f>
        <v/>
      </c>
      <c r="J51" s="105">
        <f>IF(Data!G10="","",Data!G10)</f>
        <v>0</v>
      </c>
      <c r="K51" s="106" t="str">
        <f>IF(OR(Data!K10=0,Data!$K$5=FALSE),"","4")</f>
        <v/>
      </c>
      <c r="L51" s="105">
        <f>IF(Data!K10="","",Data!K10)</f>
        <v>0</v>
      </c>
      <c r="M51" s="106" t="str">
        <f>IF(OR(Data!O10=0,Data!$O$5=FALSE),"","4")</f>
        <v/>
      </c>
      <c r="N51" s="105">
        <f>IF(Data!O10="","",Data!O10)</f>
        <v>0</v>
      </c>
      <c r="O51" s="106" t="str">
        <f>IF(OR(Data!S10=0,Data!$S$5=FALSE),"","4")</f>
        <v/>
      </c>
      <c r="P51" s="105">
        <f>IF(Data!S10="","",Data!S10)</f>
        <v>0</v>
      </c>
      <c r="Q51" s="106" t="str">
        <f>IF(OR(Data!W10=0,Data!$W$5=FALSE),"","4")</f>
        <v/>
      </c>
      <c r="R51" s="105">
        <f>IF(Data!W10="","",Data!W10)</f>
        <v>0</v>
      </c>
      <c r="S51" s="107"/>
      <c r="T51" s="107"/>
    </row>
    <row r="52" spans="3:22" s="83" customFormat="1" ht="12.95" customHeight="1" x14ac:dyDescent="0.15">
      <c r="C52" s="107"/>
      <c r="D52" s="107"/>
      <c r="E52" s="107"/>
      <c r="F52" s="107"/>
      <c r="G52" s="147" t="str">
        <f>IF(OR(Data!C11=0,Data!$C$5=FALSE),"","5")</f>
        <v/>
      </c>
      <c r="H52" s="105">
        <f>IF(Data!C11="","",Data!C11)</f>
        <v>0</v>
      </c>
      <c r="I52" s="106" t="str">
        <f>IF(OR(Data!G11=0,Data!$G$5=FALSE),"","5")</f>
        <v/>
      </c>
      <c r="J52" s="105">
        <f>IF(Data!G11="","",Data!G11)</f>
        <v>0</v>
      </c>
      <c r="K52" s="106" t="str">
        <f>IF(OR(Data!K11=0,Data!$K$5=FALSE),"","5")</f>
        <v/>
      </c>
      <c r="L52" s="105">
        <f>IF(Data!K11="","",Data!K11)</f>
        <v>0</v>
      </c>
      <c r="M52" s="106" t="str">
        <f>IF(OR(Data!O11=0,Data!$O$5=FALSE),"","5")</f>
        <v/>
      </c>
      <c r="N52" s="105">
        <f>IF(Data!O11="","",Data!O11)</f>
        <v>0</v>
      </c>
      <c r="O52" s="106" t="str">
        <f>IF(OR(Data!S11=0,Data!$S$5=FALSE),"","5")</f>
        <v/>
      </c>
      <c r="P52" s="105">
        <f>IF(Data!S11="","",Data!S11)</f>
        <v>0</v>
      </c>
      <c r="Q52" s="106" t="str">
        <f>IF(OR(Data!W11=0,Data!$W$5=FALSE),"","5")</f>
        <v/>
      </c>
      <c r="R52" s="105">
        <f>IF(Data!W11="","",Data!W11)</f>
        <v>0</v>
      </c>
      <c r="S52" s="107"/>
      <c r="T52" s="107"/>
    </row>
    <row r="53" spans="3:22" s="83" customFormat="1" ht="12.95" customHeight="1" x14ac:dyDescent="0.15">
      <c r="C53" s="107"/>
      <c r="D53" s="107"/>
      <c r="E53" s="107"/>
      <c r="F53" s="107"/>
      <c r="G53" s="147" t="str">
        <f>IF(OR(Data!C12=0,Data!$C$5=FALSE),"","6")</f>
        <v/>
      </c>
      <c r="H53" s="105">
        <f>IF(Data!C12="","",Data!C12)</f>
        <v>0</v>
      </c>
      <c r="I53" s="106" t="str">
        <f>IF(OR(Data!G12=0,Data!$G$5=FALSE),"","6")</f>
        <v/>
      </c>
      <c r="J53" s="105">
        <f>IF(Data!G12="","",Data!G12)</f>
        <v>0</v>
      </c>
      <c r="K53" s="106" t="str">
        <f>IF(OR(Data!K12=0,Data!$K$5=FALSE),"","6")</f>
        <v/>
      </c>
      <c r="L53" s="105">
        <f>IF(Data!K12="","",Data!K12)</f>
        <v>0</v>
      </c>
      <c r="M53" s="106" t="str">
        <f>IF(OR(Data!O12=0,Data!$O$5=FALSE),"","6")</f>
        <v/>
      </c>
      <c r="N53" s="105">
        <f>IF(Data!O12="","",Data!O12)</f>
        <v>0</v>
      </c>
      <c r="O53" s="106" t="str">
        <f>IF(OR(Data!S12=0,Data!$S$5=FALSE),"","6")</f>
        <v/>
      </c>
      <c r="P53" s="105">
        <f>IF(Data!S12="","",Data!S12)</f>
        <v>0</v>
      </c>
      <c r="Q53" s="106" t="str">
        <f>IF(OR(Data!W12=0,Data!$W$5=FALSE),"","6")</f>
        <v/>
      </c>
      <c r="R53" s="105">
        <f>IF(Data!W12="","",Data!W12)</f>
        <v>0</v>
      </c>
      <c r="S53" s="107"/>
      <c r="T53" s="107"/>
    </row>
    <row r="54" spans="3:22" s="83" customFormat="1" ht="12.95" customHeight="1" x14ac:dyDescent="0.15">
      <c r="C54" s="107"/>
      <c r="D54" s="107"/>
      <c r="E54" s="107"/>
      <c r="F54" s="107"/>
      <c r="G54" s="147" t="str">
        <f>IF(OR(Data!C13=0,Data!$C$5=FALSE),"","7")</f>
        <v/>
      </c>
      <c r="H54" s="105">
        <f>IF(Data!C13="","",Data!C13)</f>
        <v>0</v>
      </c>
      <c r="I54" s="106" t="str">
        <f>IF(OR(Data!G13=0,Data!$G$5=FALSE),"","7")</f>
        <v/>
      </c>
      <c r="J54" s="105">
        <f>IF(Data!G13="","",Data!G13)</f>
        <v>0</v>
      </c>
      <c r="K54" s="106" t="str">
        <f>IF(OR(Data!K13=0,Data!$K$5=FALSE),"","7")</f>
        <v/>
      </c>
      <c r="L54" s="105">
        <f>IF(Data!K13="","",Data!K13)</f>
        <v>0</v>
      </c>
      <c r="M54" s="106" t="str">
        <f>IF(OR(Data!O13=0,Data!$O$5=FALSE),"","7")</f>
        <v/>
      </c>
      <c r="N54" s="105">
        <f>IF(Data!O13="","",Data!O13)</f>
        <v>0</v>
      </c>
      <c r="O54" s="106" t="str">
        <f>IF(OR(Data!S13=0,Data!$S$5=FALSE),"","7")</f>
        <v/>
      </c>
      <c r="P54" s="105">
        <f>IF(Data!S13="","",Data!S13)</f>
        <v>0</v>
      </c>
      <c r="Q54" s="106" t="str">
        <f>IF(OR(Data!W13=0,Data!$W$5=FALSE),"","7")</f>
        <v/>
      </c>
      <c r="R54" s="105">
        <f>IF(Data!W13="","",Data!W13)</f>
        <v>0</v>
      </c>
      <c r="S54" s="107"/>
      <c r="T54" s="107"/>
    </row>
    <row r="55" spans="3:22" s="83" customFormat="1" ht="12.95" customHeight="1" x14ac:dyDescent="0.15">
      <c r="C55" s="107"/>
      <c r="D55" s="107"/>
      <c r="E55" s="107"/>
      <c r="F55" s="107"/>
      <c r="G55" s="147" t="str">
        <f>IF(OR(Data!C14=0,Data!$C$5=FALSE),"","8")</f>
        <v/>
      </c>
      <c r="H55" s="105">
        <f>IF(Data!C14="","",Data!C14)</f>
        <v>0</v>
      </c>
      <c r="I55" s="106" t="str">
        <f>IF(OR(Data!G14=0,Data!$G$5=FALSE),"","8")</f>
        <v/>
      </c>
      <c r="J55" s="105">
        <f>IF(Data!G14="","",Data!G14)</f>
        <v>0</v>
      </c>
      <c r="K55" s="106" t="str">
        <f>IF(OR(Data!K14=0,Data!$K$5=FALSE),"","8")</f>
        <v/>
      </c>
      <c r="L55" s="105">
        <f>IF(Data!K14="","",Data!K14)</f>
        <v>0</v>
      </c>
      <c r="M55" s="106" t="str">
        <f>IF(OR(Data!O14=0,Data!$O$5=FALSE),"","8")</f>
        <v/>
      </c>
      <c r="N55" s="105">
        <f>IF(Data!O14="","",Data!O14)</f>
        <v>0</v>
      </c>
      <c r="O55" s="106" t="str">
        <f>IF(OR(Data!S14=0,Data!$S$5=FALSE),"","8")</f>
        <v/>
      </c>
      <c r="P55" s="105">
        <f>IF(Data!S14="","",Data!S14)</f>
        <v>0</v>
      </c>
      <c r="Q55" s="106" t="str">
        <f>IF(OR(Data!W14=0,Data!$W$5=FALSE),"","8")</f>
        <v/>
      </c>
      <c r="R55" s="105">
        <f>IF(Data!W14="","",Data!W14)</f>
        <v>0</v>
      </c>
      <c r="S55" s="107"/>
      <c r="T55" s="107"/>
    </row>
    <row r="56" spans="3:22" s="83" customFormat="1" ht="12.95" customHeight="1" x14ac:dyDescent="0.15">
      <c r="C56" s="107"/>
      <c r="D56" s="107"/>
      <c r="E56" s="107"/>
      <c r="F56" s="107"/>
      <c r="G56" s="147" t="str">
        <f>IF(OR(Data!C15=0,Data!$C$5=FALSE),"","9")</f>
        <v/>
      </c>
      <c r="H56" s="105">
        <f>IF(Data!C15="","",Data!C15)</f>
        <v>0</v>
      </c>
      <c r="I56" s="106" t="str">
        <f>IF(OR(Data!G15=0,Data!$G$5=FALSE),"","9")</f>
        <v/>
      </c>
      <c r="J56" s="105">
        <f>IF(Data!G15="","",Data!G15)</f>
        <v>0</v>
      </c>
      <c r="K56" s="106" t="str">
        <f>IF(OR(Data!K15=0,Data!$K$5=FALSE),"","9")</f>
        <v/>
      </c>
      <c r="L56" s="105">
        <f>IF(Data!K15="","",Data!K15)</f>
        <v>0</v>
      </c>
      <c r="M56" s="106" t="str">
        <f>IF(OR(Data!O15=0,Data!$O$5=FALSE),"","9")</f>
        <v/>
      </c>
      <c r="N56" s="105">
        <f>IF(Data!O15="","",Data!O15)</f>
        <v>0</v>
      </c>
      <c r="O56" s="106" t="str">
        <f>IF(OR(Data!S15=0,Data!$S$5=FALSE),"","9")</f>
        <v/>
      </c>
      <c r="P56" s="105">
        <f>IF(Data!S15="","",Data!S15)</f>
        <v>0</v>
      </c>
      <c r="Q56" s="106" t="str">
        <f>IF(OR(Data!W15=0,Data!$W$5=FALSE),"","9")</f>
        <v/>
      </c>
      <c r="R56" s="105">
        <f>IF(Data!W15="","",Data!W15)</f>
        <v>0</v>
      </c>
      <c r="S56" s="107"/>
      <c r="T56" s="107"/>
    </row>
    <row r="57" spans="3:22" s="83" customFormat="1" ht="12.95" customHeight="1" x14ac:dyDescent="0.15">
      <c r="C57" s="107"/>
      <c r="D57" s="107"/>
      <c r="E57" s="107"/>
      <c r="F57" s="107"/>
      <c r="G57" s="147" t="str">
        <f>IF(OR(Data!C16=0,Data!$C$5=FALSE),"","10")</f>
        <v/>
      </c>
      <c r="H57" s="105">
        <f>IF(Data!C16="","",Data!C16)</f>
        <v>0</v>
      </c>
      <c r="I57" s="106" t="str">
        <f>IF(OR(Data!G16=0,Data!$G$5=FALSE),"","10")</f>
        <v/>
      </c>
      <c r="J57" s="105">
        <f>IF(Data!G16="","",Data!G16)</f>
        <v>0</v>
      </c>
      <c r="K57" s="106" t="str">
        <f>IF(OR(Data!K16=0,Data!$K$5=FALSE),"","10")</f>
        <v/>
      </c>
      <c r="L57" s="105">
        <f>IF(Data!K16="","",Data!K16)</f>
        <v>0</v>
      </c>
      <c r="M57" s="106" t="str">
        <f>IF(OR(Data!O16=0,Data!$O$5=FALSE),"","10")</f>
        <v/>
      </c>
      <c r="N57" s="105">
        <f>IF(Data!O16="","",Data!O16)</f>
        <v>0</v>
      </c>
      <c r="O57" s="106" t="str">
        <f>IF(OR(Data!S16=0,Data!$S$5=FALSE),"","10")</f>
        <v/>
      </c>
      <c r="P57" s="105">
        <f>IF(Data!S16="","",Data!S16)</f>
        <v>0</v>
      </c>
      <c r="Q57" s="106" t="str">
        <f>IF(OR(Data!W16=0,Data!$W$5=FALSE),"","10")</f>
        <v/>
      </c>
      <c r="R57" s="105">
        <f>IF(Data!W16="","",Data!W16)</f>
        <v>0</v>
      </c>
      <c r="S57" s="107"/>
      <c r="T57" s="107"/>
    </row>
    <row r="58" spans="3:22" s="83" customFormat="1" ht="12.95" customHeight="1" x14ac:dyDescent="0.15">
      <c r="C58" s="107"/>
      <c r="D58" s="107"/>
      <c r="E58" s="107"/>
      <c r="F58" s="107"/>
      <c r="G58" s="147" t="str">
        <f>IF(OR(Data!C17=0,Data!$C$5=FALSE),"","11")</f>
        <v/>
      </c>
      <c r="H58" s="105">
        <f>IF(Data!C17="","",Data!C17)</f>
        <v>0</v>
      </c>
      <c r="I58" s="106" t="str">
        <f>IF(OR(Data!G17=0,Data!$G$5=FALSE),"","11")</f>
        <v/>
      </c>
      <c r="J58" s="105">
        <f>IF(Data!G17="","",Data!G17)</f>
        <v>0</v>
      </c>
      <c r="K58" s="106" t="str">
        <f>IF(OR(Data!K17=0,Data!$K$5=FALSE),"","11")</f>
        <v/>
      </c>
      <c r="L58" s="105">
        <f>IF(Data!K17="","",Data!K17)</f>
        <v>0</v>
      </c>
      <c r="M58" s="106" t="str">
        <f>IF(OR(Data!O17=0,Data!$O$5=FALSE),"","11")</f>
        <v/>
      </c>
      <c r="N58" s="105">
        <f>IF(Data!O17="","",Data!O17)</f>
        <v>0</v>
      </c>
      <c r="O58" s="106" t="str">
        <f>IF(OR(Data!S17=0,Data!$S$5=FALSE),"","11")</f>
        <v/>
      </c>
      <c r="P58" s="105">
        <f>IF(Data!S17="","",Data!S17)</f>
        <v>0</v>
      </c>
      <c r="Q58" s="106" t="str">
        <f>IF(OR(Data!W17=0,Data!$W$5=FALSE),"","11")</f>
        <v/>
      </c>
      <c r="R58" s="105">
        <f>IF(Data!W17="","",Data!W17)</f>
        <v>0</v>
      </c>
      <c r="S58" s="107"/>
      <c r="T58" s="107"/>
    </row>
    <row r="59" spans="3:22" s="83" customFormat="1" ht="12.95" customHeight="1" x14ac:dyDescent="0.15">
      <c r="C59" s="107"/>
      <c r="D59" s="107"/>
      <c r="E59" s="107"/>
      <c r="F59" s="107"/>
      <c r="G59" s="147" t="str">
        <f>IF(OR(Data!C18=0,Data!$C$5=FALSE),"","12")</f>
        <v/>
      </c>
      <c r="H59" s="105">
        <f>IF(Data!C18="","",Data!C18)</f>
        <v>0</v>
      </c>
      <c r="I59" s="106" t="str">
        <f>IF(OR(Data!G18=0,Data!$G$5=FALSE),"","12")</f>
        <v/>
      </c>
      <c r="J59" s="105">
        <f>IF(Data!G18="","",Data!G18)</f>
        <v>0</v>
      </c>
      <c r="K59" s="106" t="str">
        <f>IF(OR(Data!K18=0,Data!$K$5=FALSE),"","12")</f>
        <v/>
      </c>
      <c r="L59" s="105">
        <f>IF(Data!K18="","",Data!K18)</f>
        <v>0</v>
      </c>
      <c r="M59" s="106" t="str">
        <f>IF(OR(Data!O18=0,Data!$O$5=FALSE),"","12")</f>
        <v/>
      </c>
      <c r="N59" s="105">
        <f>IF(Data!O18="","",Data!O18)</f>
        <v>0</v>
      </c>
      <c r="O59" s="106" t="str">
        <f>IF(OR(Data!S18=0,Data!$S$5=FALSE),"","12")</f>
        <v/>
      </c>
      <c r="P59" s="105">
        <f>IF(Data!S18="","",Data!S18)</f>
        <v>0</v>
      </c>
      <c r="Q59" s="106" t="str">
        <f>IF(OR(Data!W18=0,Data!$W$5=FALSE),"","12")</f>
        <v/>
      </c>
      <c r="R59" s="105">
        <f>IF(Data!W18="","",Data!W18)</f>
        <v>0</v>
      </c>
      <c r="S59" s="107"/>
      <c r="T59" s="107"/>
    </row>
    <row r="60" spans="3:22" s="83" customFormat="1" ht="12.95" customHeight="1" x14ac:dyDescent="0.15">
      <c r="C60" s="107"/>
      <c r="D60" s="107"/>
      <c r="E60" s="107"/>
      <c r="F60" s="107"/>
      <c r="G60" s="147" t="str">
        <f>IF(OR(Data!C19=0,Data!$C$5=FALSE),"","13")</f>
        <v/>
      </c>
      <c r="H60" s="105">
        <f>IF(Data!C19="","",Data!C19)</f>
        <v>0</v>
      </c>
      <c r="I60" s="106" t="str">
        <f>IF(OR(Data!G19=0,Data!$G$5=FALSE),"","13")</f>
        <v/>
      </c>
      <c r="J60" s="105">
        <f>IF(Data!G19="","",Data!G19)</f>
        <v>0</v>
      </c>
      <c r="K60" s="106" t="str">
        <f>IF(OR(Data!K19=0,Data!$K$5=FALSE),"","13")</f>
        <v/>
      </c>
      <c r="L60" s="105">
        <f>IF(Data!K19="","",Data!K19)</f>
        <v>0</v>
      </c>
      <c r="M60" s="106" t="str">
        <f>IF(OR(Data!O19=0,Data!$O$5=FALSE),"","13")</f>
        <v/>
      </c>
      <c r="N60" s="105">
        <f>IF(Data!O19="","",Data!O19)</f>
        <v>0</v>
      </c>
      <c r="O60" s="106" t="str">
        <f>IF(OR(Data!S19=0,Data!$S$5=FALSE),"","13")</f>
        <v/>
      </c>
      <c r="P60" s="105">
        <f>IF(Data!S19="","",Data!S19)</f>
        <v>0</v>
      </c>
      <c r="Q60" s="106" t="str">
        <f>IF(OR(Data!W19=0,Data!$W$5=FALSE),"","13")</f>
        <v/>
      </c>
      <c r="R60" s="105">
        <f>IF(Data!W19="","",Data!W19)</f>
        <v>0</v>
      </c>
      <c r="S60" s="107"/>
      <c r="T60" s="107"/>
    </row>
    <row r="61" spans="3:22" s="83" customFormat="1" ht="12.95" customHeight="1" x14ac:dyDescent="0.15">
      <c r="C61" s="107"/>
      <c r="D61" s="107"/>
      <c r="E61" s="107"/>
      <c r="F61" s="107"/>
      <c r="G61" s="147" t="str">
        <f>IF(OR(Data!C20=0,Data!$C$5=FALSE),"","14")</f>
        <v/>
      </c>
      <c r="H61" s="105">
        <f>IF(Data!C20="","",Data!C20)</f>
        <v>0</v>
      </c>
      <c r="I61" s="106" t="str">
        <f>IF(OR(Data!G20=0,Data!$G$5=FALSE),"","14")</f>
        <v/>
      </c>
      <c r="J61" s="105">
        <f>IF(Data!G20="","",Data!G20)</f>
        <v>0</v>
      </c>
      <c r="K61" s="106" t="str">
        <f>IF(OR(Data!K20=0,Data!$K$5=FALSE),"","14")</f>
        <v/>
      </c>
      <c r="L61" s="105">
        <f>IF(Data!K20="","",Data!K20)</f>
        <v>0</v>
      </c>
      <c r="M61" s="106" t="str">
        <f>IF(OR(Data!O20=0,Data!$O$5=FALSE),"","14")</f>
        <v/>
      </c>
      <c r="N61" s="105">
        <f>IF(Data!O20="","",Data!O20)</f>
        <v>0</v>
      </c>
      <c r="O61" s="106" t="str">
        <f>IF(OR(Data!S20=0,Data!$S$5=FALSE),"","14")</f>
        <v/>
      </c>
      <c r="P61" s="105">
        <f>IF(Data!S20="","",Data!S20)</f>
        <v>0</v>
      </c>
      <c r="Q61" s="106" t="str">
        <f>IF(OR(Data!W20=0,Data!$W$5=FALSE),"","14")</f>
        <v/>
      </c>
      <c r="R61" s="105">
        <f>IF(Data!W20="","",Data!W20)</f>
        <v>0</v>
      </c>
      <c r="S61" s="107"/>
      <c r="T61" s="107"/>
    </row>
    <row r="62" spans="3:22" s="83" customFormat="1" ht="12.95" customHeight="1" x14ac:dyDescent="0.15">
      <c r="G62" s="148" t="str">
        <f>IF(OR(Data!C21=0,Data!$C$5=FALSE),"","15")</f>
        <v/>
      </c>
      <c r="H62" s="105">
        <f>IF(Data!C21="","",Data!C21)</f>
        <v>0</v>
      </c>
      <c r="I62" s="106" t="str">
        <f>IF(OR(Data!G21=0,Data!$G$5=FALSE),"","15")</f>
        <v/>
      </c>
      <c r="J62" s="105">
        <f>IF(Data!G21="","",Data!G21)</f>
        <v>0</v>
      </c>
      <c r="K62" s="106" t="str">
        <f>IF(OR(Data!K21=0,Data!$K$5=FALSE),"","15")</f>
        <v/>
      </c>
      <c r="L62" s="105">
        <f>IF(Data!K21="","",Data!K21)</f>
        <v>0</v>
      </c>
      <c r="M62" s="106" t="str">
        <f>IF(OR(Data!O21=0,Data!$O$5=FALSE),"","15")</f>
        <v/>
      </c>
      <c r="N62" s="105">
        <f>IF(Data!O21="","",Data!O21)</f>
        <v>0</v>
      </c>
      <c r="O62" s="106" t="str">
        <f>IF(OR(Data!S21=0,Data!$S$5=FALSE),"","15")</f>
        <v/>
      </c>
      <c r="P62" s="105">
        <f>IF(Data!S21="","",Data!S21)</f>
        <v>0</v>
      </c>
      <c r="Q62" s="106" t="str">
        <f>IF(OR(Data!W21=0,Data!$W$5=FALSE),"","15")</f>
        <v/>
      </c>
      <c r="R62" s="105">
        <f>IF(Data!W21="","",Data!W21)</f>
        <v>0</v>
      </c>
      <c r="S62" s="107"/>
      <c r="T62" s="107"/>
    </row>
    <row r="63" spans="3:22" x14ac:dyDescent="0.2">
      <c r="H63" s="110"/>
      <c r="I63" s="110"/>
      <c r="J63" s="110"/>
      <c r="K63" s="110"/>
      <c r="L63" s="110"/>
      <c r="M63" s="110"/>
      <c r="N63" s="110"/>
      <c r="O63" s="110"/>
      <c r="P63" s="110"/>
      <c r="Q63" s="110"/>
      <c r="R63" s="110"/>
      <c r="S63" s="110"/>
      <c r="T63" s="110"/>
    </row>
    <row r="64" spans="3:22" x14ac:dyDescent="0.2">
      <c r="H64" s="110"/>
      <c r="I64" s="110"/>
      <c r="J64" s="110"/>
      <c r="K64" s="110"/>
      <c r="L64" s="110"/>
      <c r="M64" s="110"/>
      <c r="N64" s="110"/>
      <c r="O64" s="110"/>
      <c r="P64" s="110"/>
      <c r="Q64" s="110"/>
      <c r="R64" s="110"/>
      <c r="S64" s="110"/>
    </row>
  </sheetData>
  <sheetProtection password="DECE" sheet="1" objects="1" scenarios="1" formatCells="0" formatColumns="0" formatRows="0"/>
  <mergeCells count="2">
    <mergeCell ref="F9:S9"/>
    <mergeCell ref="U27:V28"/>
  </mergeCells>
  <phoneticPr fontId="3"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2328" r:id="rId4" name="Button 8">
              <controlPr defaultSize="0" print="0" autoFill="0" autoPict="0" macro="[0]!copytoPPT">
                <anchor moveWithCells="1" sizeWithCells="1">
                  <from>
                    <xdr:col>22</xdr:col>
                    <xdr:colOff>95250</xdr:colOff>
                    <xdr:row>9</xdr:row>
                    <xdr:rowOff>47625</xdr:rowOff>
                  </from>
                  <to>
                    <xdr:col>24</xdr:col>
                    <xdr:colOff>304800</xdr:colOff>
                    <xdr:row>11</xdr:row>
                    <xdr:rowOff>114300</xdr:rowOff>
                  </to>
                </anchor>
              </controlPr>
            </control>
          </mc:Choice>
        </mc:AlternateContent>
        <mc:AlternateContent xmlns:mc="http://schemas.openxmlformats.org/markup-compatibility/2006">
          <mc:Choice Requires="x14">
            <control shapeId="312329" r:id="rId5" name="Check Box 9">
              <controlPr defaultSize="0" autoFill="0" autoLine="0" autoPict="0">
                <anchor moveWithCells="1">
                  <from>
                    <xdr:col>1</xdr:col>
                    <xdr:colOff>38100</xdr:colOff>
                    <xdr:row>9</xdr:row>
                    <xdr:rowOff>190500</xdr:rowOff>
                  </from>
                  <to>
                    <xdr:col>2</xdr:col>
                    <xdr:colOff>76200</xdr:colOff>
                    <xdr:row>11</xdr:row>
                    <xdr:rowOff>95250</xdr:rowOff>
                  </to>
                </anchor>
              </controlPr>
            </control>
          </mc:Choice>
        </mc:AlternateContent>
        <mc:AlternateContent xmlns:mc="http://schemas.openxmlformats.org/markup-compatibility/2006">
          <mc:Choice Requires="x14">
            <control shapeId="312330" r:id="rId6" name="Group Box 10">
              <controlPr defaultSize="0" autoFill="0" autoPict="0">
                <anchor moveWithCells="1">
                  <from>
                    <xdr:col>1</xdr:col>
                    <xdr:colOff>9525</xdr:colOff>
                    <xdr:row>9</xdr:row>
                    <xdr:rowOff>19050</xdr:rowOff>
                  </from>
                  <to>
                    <xdr:col>3</xdr:col>
                    <xdr:colOff>9525</xdr:colOff>
                    <xdr:row>22</xdr:row>
                    <xdr:rowOff>9525</xdr:rowOff>
                  </to>
                </anchor>
              </controlPr>
            </control>
          </mc:Choice>
        </mc:AlternateContent>
        <mc:AlternateContent xmlns:mc="http://schemas.openxmlformats.org/markup-compatibility/2006">
          <mc:Choice Requires="x14">
            <control shapeId="312331" r:id="rId7" name="Check Box 11">
              <controlPr defaultSize="0" autoFill="0" autoLine="0" autoPict="0">
                <anchor moveWithCells="1">
                  <from>
                    <xdr:col>1</xdr:col>
                    <xdr:colOff>38100</xdr:colOff>
                    <xdr:row>11</xdr:row>
                    <xdr:rowOff>76200</xdr:rowOff>
                  </from>
                  <to>
                    <xdr:col>2</xdr:col>
                    <xdr:colOff>76200</xdr:colOff>
                    <xdr:row>13</xdr:row>
                    <xdr:rowOff>104775</xdr:rowOff>
                  </to>
                </anchor>
              </controlPr>
            </control>
          </mc:Choice>
        </mc:AlternateContent>
        <mc:AlternateContent xmlns:mc="http://schemas.openxmlformats.org/markup-compatibility/2006">
          <mc:Choice Requires="x14">
            <control shapeId="312332" r:id="rId8" name="Check Box 12">
              <controlPr defaultSize="0" autoFill="0" autoLine="0" autoPict="0">
                <anchor moveWithCells="1">
                  <from>
                    <xdr:col>1</xdr:col>
                    <xdr:colOff>38100</xdr:colOff>
                    <xdr:row>13</xdr:row>
                    <xdr:rowOff>66675</xdr:rowOff>
                  </from>
                  <to>
                    <xdr:col>2</xdr:col>
                    <xdr:colOff>76200</xdr:colOff>
                    <xdr:row>15</xdr:row>
                    <xdr:rowOff>95250</xdr:rowOff>
                  </to>
                </anchor>
              </controlPr>
            </control>
          </mc:Choice>
        </mc:AlternateContent>
        <mc:AlternateContent xmlns:mc="http://schemas.openxmlformats.org/markup-compatibility/2006">
          <mc:Choice Requires="x14">
            <control shapeId="312333" r:id="rId9" name="Check Box 13">
              <controlPr defaultSize="0" autoFill="0" autoLine="0" autoPict="0">
                <anchor moveWithCells="1">
                  <from>
                    <xdr:col>1</xdr:col>
                    <xdr:colOff>38100</xdr:colOff>
                    <xdr:row>15</xdr:row>
                    <xdr:rowOff>47625</xdr:rowOff>
                  </from>
                  <to>
                    <xdr:col>2</xdr:col>
                    <xdr:colOff>76200</xdr:colOff>
                    <xdr:row>17</xdr:row>
                    <xdr:rowOff>76200</xdr:rowOff>
                  </to>
                </anchor>
              </controlPr>
            </control>
          </mc:Choice>
        </mc:AlternateContent>
        <mc:AlternateContent xmlns:mc="http://schemas.openxmlformats.org/markup-compatibility/2006">
          <mc:Choice Requires="x14">
            <control shapeId="312334" r:id="rId10" name="Check Box 14">
              <controlPr defaultSize="0" autoFill="0" autoLine="0" autoPict="0">
                <anchor moveWithCells="1">
                  <from>
                    <xdr:col>1</xdr:col>
                    <xdr:colOff>38100</xdr:colOff>
                    <xdr:row>17</xdr:row>
                    <xdr:rowOff>76200</xdr:rowOff>
                  </from>
                  <to>
                    <xdr:col>2</xdr:col>
                    <xdr:colOff>76200</xdr:colOff>
                    <xdr:row>19</xdr:row>
                    <xdr:rowOff>104775</xdr:rowOff>
                  </to>
                </anchor>
              </controlPr>
            </control>
          </mc:Choice>
        </mc:AlternateContent>
        <mc:AlternateContent xmlns:mc="http://schemas.openxmlformats.org/markup-compatibility/2006">
          <mc:Choice Requires="x14">
            <control shapeId="312335" r:id="rId11" name="Check Box 15">
              <controlPr defaultSize="0" autoFill="0" autoLine="0" autoPict="0">
                <anchor moveWithCells="1">
                  <from>
                    <xdr:col>1</xdr:col>
                    <xdr:colOff>38100</xdr:colOff>
                    <xdr:row>19</xdr:row>
                    <xdr:rowOff>66675</xdr:rowOff>
                  </from>
                  <to>
                    <xdr:col>2</xdr:col>
                    <xdr:colOff>76200</xdr:colOff>
                    <xdr:row>21</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7" tint="0.39997558519241921"/>
  </sheetPr>
  <dimension ref="B1:AD56"/>
  <sheetViews>
    <sheetView showGridLines="0" showRowColHeaders="0" topLeftCell="A9" zoomScale="85" zoomScaleNormal="85" workbookViewId="0">
      <selection activeCell="D3" sqref="D3"/>
    </sheetView>
  </sheetViews>
  <sheetFormatPr defaultColWidth="9.140625" defaultRowHeight="12.75" x14ac:dyDescent="0.2"/>
  <cols>
    <col min="1" max="1" width="4.140625" style="13" customWidth="1"/>
    <col min="2" max="2" width="4.28515625" style="13" customWidth="1"/>
    <col min="3" max="3" width="5.140625" style="39" customWidth="1"/>
    <col min="4" max="6" width="9.140625" style="13"/>
    <col min="7" max="7" width="10.5703125" style="13" customWidth="1"/>
    <col min="8" max="8" width="13.5703125" style="13" customWidth="1"/>
    <col min="9" max="10" width="9.140625" style="13"/>
    <col min="11" max="11" width="9.140625" style="14"/>
    <col min="12" max="16384" width="9.140625" style="13"/>
  </cols>
  <sheetData>
    <row r="1" spans="2:14" s="8" customFormat="1" ht="13.9" hidden="1" customHeight="1" x14ac:dyDescent="0.2">
      <c r="C1" s="17"/>
      <c r="K1" s="9"/>
    </row>
    <row r="2" spans="2:14" s="8" customFormat="1" ht="13.9" hidden="1" customHeight="1" x14ac:dyDescent="0.2">
      <c r="B2" s="3"/>
      <c r="C2" s="18"/>
      <c r="D2" s="3"/>
      <c r="E2" s="3"/>
      <c r="F2" s="3"/>
      <c r="G2" s="3"/>
      <c r="H2" s="3"/>
      <c r="I2" s="3"/>
      <c r="J2" s="3"/>
      <c r="K2" s="5"/>
      <c r="L2" s="3"/>
      <c r="M2" s="3"/>
      <c r="N2" s="3"/>
    </row>
    <row r="3" spans="2:14" s="8" customFormat="1" ht="13.9" customHeight="1" x14ac:dyDescent="0.2">
      <c r="B3" s="3"/>
      <c r="C3" s="18"/>
      <c r="D3" s="3"/>
      <c r="E3" s="3"/>
      <c r="F3" s="3"/>
      <c r="G3" s="3"/>
      <c r="H3" s="3"/>
      <c r="I3" s="3"/>
      <c r="J3" s="3"/>
      <c r="K3" s="5"/>
      <c r="L3" s="3"/>
      <c r="M3" s="3"/>
      <c r="N3" s="3"/>
    </row>
    <row r="4" spans="2:14" s="8" customFormat="1" ht="13.9" customHeight="1" x14ac:dyDescent="0.2">
      <c r="B4" s="3"/>
      <c r="C4" s="18"/>
      <c r="D4" s="3"/>
      <c r="E4" s="3"/>
      <c r="F4" s="3"/>
      <c r="G4" s="3"/>
      <c r="H4" s="3"/>
      <c r="I4" s="3"/>
      <c r="J4" s="3"/>
      <c r="K4" s="5"/>
      <c r="L4" s="3"/>
      <c r="M4" s="3"/>
      <c r="N4" s="3"/>
    </row>
    <row r="5" spans="2:14" s="8" customFormat="1" ht="13.9" customHeight="1" x14ac:dyDescent="0.2">
      <c r="B5" s="3"/>
      <c r="C5" s="18"/>
      <c r="D5" s="3"/>
      <c r="E5" s="3"/>
      <c r="F5" s="3"/>
      <c r="G5" s="3"/>
      <c r="H5" s="3"/>
      <c r="I5" s="3"/>
      <c r="J5" s="3"/>
      <c r="K5" s="5"/>
      <c r="L5" s="3"/>
      <c r="M5" s="3"/>
      <c r="N5" s="3"/>
    </row>
    <row r="6" spans="2:14" s="8" customFormat="1" ht="13.9" customHeight="1" x14ac:dyDescent="0.2">
      <c r="B6" s="3"/>
      <c r="C6" s="18"/>
      <c r="D6" s="3"/>
      <c r="E6" s="3"/>
      <c r="F6" s="3"/>
      <c r="G6" s="3"/>
      <c r="H6" s="3"/>
      <c r="I6" s="3"/>
      <c r="J6" s="3"/>
      <c r="K6" s="5"/>
      <c r="L6" s="3"/>
      <c r="M6" s="3"/>
      <c r="N6" s="3"/>
    </row>
    <row r="7" spans="2:14" s="8" customFormat="1" ht="3.6" customHeight="1" x14ac:dyDescent="0.2">
      <c r="B7" s="4"/>
      <c r="C7" s="19"/>
      <c r="D7" s="4"/>
      <c r="E7" s="4"/>
      <c r="F7" s="4"/>
      <c r="G7" s="4"/>
      <c r="H7" s="4"/>
      <c r="I7" s="4"/>
      <c r="J7" s="4"/>
      <c r="K7" s="4"/>
      <c r="L7" s="4"/>
      <c r="M7" s="4"/>
      <c r="N7" s="4"/>
    </row>
    <row r="8" spans="2:14" s="9" customFormat="1" ht="27.6" customHeight="1" x14ac:dyDescent="0.25">
      <c r="B8" s="15" t="str">
        <f>'Market target information'!C9</f>
        <v>Product Profile - Drivers Analysis</v>
      </c>
      <c r="C8" s="20"/>
      <c r="D8" s="5"/>
      <c r="E8" s="5"/>
      <c r="F8" s="5"/>
      <c r="G8" s="5"/>
      <c r="H8" s="5"/>
      <c r="I8" s="5"/>
      <c r="J8" s="5"/>
      <c r="K8" s="5"/>
      <c r="L8" s="5"/>
      <c r="M8" s="5"/>
      <c r="N8" s="5"/>
    </row>
    <row r="9" spans="2:14" s="11" customFormat="1" ht="21.75" customHeight="1" x14ac:dyDescent="0.25">
      <c r="B9" s="6" t="s">
        <v>2</v>
      </c>
      <c r="C9" s="21"/>
      <c r="D9" s="6"/>
      <c r="E9" s="6"/>
      <c r="F9" s="6"/>
      <c r="G9" s="6"/>
      <c r="H9" s="6"/>
      <c r="I9" s="6"/>
      <c r="J9" s="6"/>
      <c r="K9" s="12"/>
    </row>
    <row r="10" spans="2:14" s="22" customFormat="1" ht="22.15" customHeight="1" x14ac:dyDescent="0.2">
      <c r="B10" s="23" t="s">
        <v>11</v>
      </c>
      <c r="C10" s="24"/>
      <c r="D10" s="25"/>
      <c r="E10" s="25"/>
      <c r="F10" s="25"/>
      <c r="G10" s="25"/>
      <c r="H10" s="25"/>
      <c r="I10" s="25"/>
      <c r="J10" s="25"/>
      <c r="K10" s="26"/>
    </row>
    <row r="11" spans="2:14" s="22" customFormat="1" ht="22.15" customHeight="1" x14ac:dyDescent="0.2">
      <c r="B11" s="25"/>
      <c r="C11" s="27">
        <v>1</v>
      </c>
      <c r="D11" s="195"/>
      <c r="E11" s="198"/>
      <c r="F11" s="198"/>
      <c r="G11" s="198"/>
      <c r="H11" s="198"/>
      <c r="I11" s="198"/>
      <c r="J11" s="198"/>
      <c r="K11" s="198"/>
      <c r="L11" s="198"/>
      <c r="M11" s="198"/>
      <c r="N11" s="199"/>
    </row>
    <row r="12" spans="2:14" s="22" customFormat="1" ht="22.15" customHeight="1" x14ac:dyDescent="0.2">
      <c r="B12" s="25"/>
      <c r="C12" s="27">
        <v>2</v>
      </c>
      <c r="D12" s="195"/>
      <c r="E12" s="196"/>
      <c r="F12" s="196"/>
      <c r="G12" s="196"/>
      <c r="H12" s="196"/>
      <c r="I12" s="196"/>
      <c r="J12" s="196"/>
      <c r="K12" s="196"/>
      <c r="L12" s="196"/>
      <c r="M12" s="196"/>
      <c r="N12" s="197"/>
    </row>
    <row r="13" spans="2:14" s="22" customFormat="1" ht="22.15" customHeight="1" x14ac:dyDescent="0.2">
      <c r="B13" s="25"/>
      <c r="C13" s="27">
        <v>3</v>
      </c>
      <c r="D13" s="195"/>
      <c r="E13" s="196"/>
      <c r="F13" s="196"/>
      <c r="G13" s="196"/>
      <c r="H13" s="196"/>
      <c r="I13" s="196"/>
      <c r="J13" s="196"/>
      <c r="K13" s="196"/>
      <c r="L13" s="196"/>
      <c r="M13" s="196"/>
      <c r="N13" s="197"/>
    </row>
    <row r="14" spans="2:14" s="28" customFormat="1" ht="22.15" customHeight="1" x14ac:dyDescent="0.2">
      <c r="B14" s="29"/>
      <c r="C14" s="30"/>
      <c r="D14" s="31"/>
      <c r="E14" s="31"/>
      <c r="F14" s="31"/>
      <c r="G14" s="31"/>
      <c r="H14" s="31"/>
      <c r="I14" s="31"/>
      <c r="J14" s="31"/>
      <c r="K14" s="31"/>
      <c r="L14" s="31"/>
      <c r="M14" s="31"/>
      <c r="N14" s="31"/>
    </row>
    <row r="15" spans="2:14" s="22" customFormat="1" ht="22.15" customHeight="1" x14ac:dyDescent="0.2">
      <c r="B15" s="23" t="s">
        <v>17</v>
      </c>
      <c r="C15" s="24"/>
      <c r="D15" s="25"/>
      <c r="E15" s="25"/>
      <c r="F15" s="25"/>
      <c r="G15" s="25"/>
      <c r="H15" s="25"/>
      <c r="I15" s="25"/>
      <c r="J15" s="25"/>
      <c r="K15" s="26"/>
    </row>
    <row r="16" spans="2:14" s="22" customFormat="1" ht="22.15" customHeight="1" x14ac:dyDescent="0.2">
      <c r="B16" s="25"/>
      <c r="C16" s="27">
        <v>1</v>
      </c>
      <c r="D16" s="195"/>
      <c r="E16" s="196"/>
      <c r="F16" s="196"/>
      <c r="G16" s="196"/>
      <c r="H16" s="196"/>
      <c r="I16" s="196"/>
      <c r="J16" s="196"/>
      <c r="K16" s="196"/>
      <c r="L16" s="196"/>
      <c r="M16" s="196"/>
      <c r="N16" s="197"/>
    </row>
    <row r="17" spans="2:30" s="22" customFormat="1" ht="22.15" customHeight="1" x14ac:dyDescent="0.2">
      <c r="B17" s="25"/>
      <c r="C17" s="27">
        <v>2</v>
      </c>
      <c r="D17" s="195"/>
      <c r="E17" s="196"/>
      <c r="F17" s="196"/>
      <c r="G17" s="196"/>
      <c r="H17" s="196"/>
      <c r="I17" s="196"/>
      <c r="J17" s="196"/>
      <c r="K17" s="196"/>
      <c r="L17" s="196"/>
      <c r="M17" s="196"/>
      <c r="N17" s="197"/>
    </row>
    <row r="18" spans="2:30" s="22" customFormat="1" ht="22.15" customHeight="1" x14ac:dyDescent="0.2">
      <c r="B18" s="25"/>
      <c r="C18" s="27">
        <v>3</v>
      </c>
      <c r="D18" s="195"/>
      <c r="E18" s="196"/>
      <c r="F18" s="196"/>
      <c r="G18" s="196"/>
      <c r="H18" s="196"/>
      <c r="I18" s="196"/>
      <c r="J18" s="196"/>
      <c r="K18" s="196"/>
      <c r="L18" s="196"/>
      <c r="M18" s="196"/>
      <c r="N18" s="197"/>
    </row>
    <row r="19" spans="2:30" s="22" customFormat="1" ht="22.15" customHeight="1" x14ac:dyDescent="0.2">
      <c r="B19" s="25"/>
      <c r="C19" s="27">
        <v>4</v>
      </c>
      <c r="D19" s="195"/>
      <c r="E19" s="196"/>
      <c r="F19" s="196"/>
      <c r="G19" s="196"/>
      <c r="H19" s="196"/>
      <c r="I19" s="196"/>
      <c r="J19" s="196"/>
      <c r="K19" s="196"/>
      <c r="L19" s="196"/>
      <c r="M19" s="196"/>
      <c r="N19" s="197"/>
    </row>
    <row r="20" spans="2:30" s="22" customFormat="1" ht="22.15" customHeight="1" x14ac:dyDescent="0.2">
      <c r="B20" s="25"/>
      <c r="C20" s="27">
        <v>5</v>
      </c>
      <c r="D20" s="195"/>
      <c r="E20" s="196"/>
      <c r="F20" s="196"/>
      <c r="G20" s="196"/>
      <c r="H20" s="196"/>
      <c r="I20" s="196"/>
      <c r="J20" s="196"/>
      <c r="K20" s="196"/>
      <c r="L20" s="196"/>
      <c r="M20" s="196"/>
      <c r="N20" s="197"/>
    </row>
    <row r="21" spans="2:30" s="32" customFormat="1" ht="22.15" customHeight="1" x14ac:dyDescent="0.2">
      <c r="B21" s="33"/>
      <c r="C21" s="34"/>
      <c r="D21" s="35"/>
      <c r="E21" s="35"/>
      <c r="F21" s="35"/>
      <c r="G21" s="35"/>
      <c r="H21" s="35"/>
      <c r="I21" s="35"/>
      <c r="J21" s="35"/>
      <c r="K21" s="35"/>
      <c r="L21" s="35"/>
      <c r="M21" s="35"/>
      <c r="N21" s="35"/>
    </row>
    <row r="22" spans="2:30" s="11" customFormat="1" ht="21.75" customHeight="1" x14ac:dyDescent="0.25">
      <c r="B22" s="6" t="s">
        <v>3</v>
      </c>
      <c r="C22" s="21"/>
      <c r="D22" s="6"/>
      <c r="E22" s="6"/>
      <c r="F22" s="6"/>
      <c r="G22" s="6"/>
      <c r="H22" s="6"/>
      <c r="I22" s="6"/>
      <c r="J22" s="6"/>
      <c r="K22" s="12"/>
    </row>
    <row r="23" spans="2:30" s="22" customFormat="1" ht="22.15" customHeight="1" x14ac:dyDescent="0.2">
      <c r="B23" s="23" t="s">
        <v>12</v>
      </c>
      <c r="C23" s="24"/>
      <c r="D23" s="25"/>
      <c r="E23" s="25"/>
      <c r="F23" s="25"/>
      <c r="G23" s="25"/>
      <c r="H23" s="25"/>
      <c r="I23" s="25"/>
      <c r="J23" s="25"/>
      <c r="K23" s="26"/>
    </row>
    <row r="24" spans="2:30" s="22" customFormat="1" ht="22.15" customHeight="1" x14ac:dyDescent="0.2">
      <c r="B24" s="25"/>
      <c r="C24" s="27">
        <v>1</v>
      </c>
      <c r="D24" s="195"/>
      <c r="E24" s="196"/>
      <c r="F24" s="196"/>
      <c r="G24" s="196"/>
      <c r="H24" s="196"/>
      <c r="I24" s="196"/>
      <c r="J24" s="196"/>
      <c r="K24" s="196"/>
      <c r="L24" s="196"/>
      <c r="M24" s="196"/>
      <c r="N24" s="197"/>
    </row>
    <row r="25" spans="2:30" s="22" customFormat="1" ht="22.15" customHeight="1" x14ac:dyDescent="0.2">
      <c r="B25" s="25"/>
      <c r="C25" s="27">
        <v>2</v>
      </c>
      <c r="D25" s="195"/>
      <c r="E25" s="196"/>
      <c r="F25" s="196"/>
      <c r="G25" s="196"/>
      <c r="H25" s="196"/>
      <c r="I25" s="196"/>
      <c r="J25" s="196"/>
      <c r="K25" s="196"/>
      <c r="L25" s="196"/>
      <c r="M25" s="196"/>
      <c r="N25" s="197"/>
    </row>
    <row r="26" spans="2:30" s="22" customFormat="1" ht="22.15" customHeight="1" x14ac:dyDescent="0.2">
      <c r="B26" s="25"/>
      <c r="C26" s="27">
        <v>3</v>
      </c>
      <c r="D26" s="195"/>
      <c r="E26" s="196"/>
      <c r="F26" s="196"/>
      <c r="G26" s="196"/>
      <c r="H26" s="196"/>
      <c r="I26" s="196"/>
      <c r="J26" s="196"/>
      <c r="K26" s="196"/>
      <c r="L26" s="196"/>
      <c r="M26" s="196"/>
      <c r="N26" s="197"/>
    </row>
    <row r="27" spans="2:30" s="28" customFormat="1" ht="22.15" customHeight="1" x14ac:dyDescent="0.2">
      <c r="B27" s="29"/>
      <c r="C27" s="30"/>
      <c r="D27" s="31"/>
      <c r="E27" s="31"/>
      <c r="F27" s="31"/>
      <c r="G27" s="31"/>
      <c r="H27" s="31"/>
      <c r="I27" s="31"/>
      <c r="J27" s="31"/>
      <c r="K27" s="31"/>
      <c r="L27" s="31"/>
      <c r="M27" s="31"/>
      <c r="N27" s="31"/>
    </row>
    <row r="28" spans="2:30" s="22" customFormat="1" ht="22.15" customHeight="1" x14ac:dyDescent="0.2">
      <c r="B28" s="23" t="s">
        <v>4</v>
      </c>
      <c r="C28" s="23"/>
      <c r="D28" s="23"/>
      <c r="E28" s="23"/>
      <c r="F28" s="23"/>
      <c r="G28" s="23"/>
      <c r="H28" s="36"/>
      <c r="I28" s="37"/>
      <c r="J28" s="37"/>
      <c r="K28" s="37"/>
      <c r="L28" s="37"/>
      <c r="M28" s="37"/>
      <c r="N28" s="37"/>
      <c r="O28" s="37"/>
      <c r="P28" s="37"/>
      <c r="Q28" s="37"/>
      <c r="R28" s="37"/>
      <c r="S28" s="28"/>
      <c r="T28" s="28"/>
      <c r="U28" s="28"/>
      <c r="V28" s="28"/>
      <c r="W28" s="28"/>
      <c r="X28" s="28"/>
      <c r="Y28" s="28"/>
      <c r="Z28" s="28"/>
      <c r="AA28" s="28"/>
      <c r="AB28" s="28"/>
      <c r="AC28" s="28"/>
      <c r="AD28" s="28"/>
    </row>
    <row r="29" spans="2:30" s="22" customFormat="1" ht="22.15" customHeight="1" x14ac:dyDescent="0.2">
      <c r="B29" s="25"/>
      <c r="C29" s="24"/>
      <c r="D29" s="25"/>
      <c r="E29" s="25"/>
      <c r="F29" s="25"/>
      <c r="G29" s="25"/>
      <c r="H29" s="25"/>
      <c r="I29" s="25"/>
      <c r="J29" s="25"/>
      <c r="K29" s="26"/>
    </row>
    <row r="30" spans="2:30" s="22" customFormat="1" ht="22.15" customHeight="1" x14ac:dyDescent="0.2">
      <c r="B30" s="23" t="s">
        <v>5</v>
      </c>
      <c r="C30" s="23"/>
      <c r="D30" s="23"/>
      <c r="E30" s="23"/>
      <c r="F30" s="23"/>
      <c r="G30" s="23"/>
      <c r="H30" s="25"/>
      <c r="I30" s="25"/>
      <c r="J30" s="25"/>
      <c r="K30" s="26"/>
    </row>
    <row r="31" spans="2:30" s="22" customFormat="1" ht="22.15" customHeight="1" x14ac:dyDescent="0.2">
      <c r="B31" s="25"/>
      <c r="C31" s="27"/>
      <c r="D31" s="195"/>
      <c r="E31" s="196"/>
      <c r="F31" s="196"/>
      <c r="G31" s="196"/>
      <c r="H31" s="196"/>
      <c r="I31" s="196"/>
      <c r="J31" s="196"/>
      <c r="K31" s="196"/>
      <c r="L31" s="196"/>
      <c r="M31" s="196"/>
      <c r="N31" s="197"/>
    </row>
    <row r="32" spans="2:30" s="22" customFormat="1" ht="22.15" customHeight="1" x14ac:dyDescent="0.2">
      <c r="B32" s="25"/>
      <c r="C32" s="27"/>
      <c r="D32" s="195"/>
      <c r="E32" s="196"/>
      <c r="F32" s="196"/>
      <c r="G32" s="196"/>
      <c r="H32" s="196"/>
      <c r="I32" s="196"/>
      <c r="J32" s="196"/>
      <c r="K32" s="196"/>
      <c r="L32" s="196"/>
      <c r="M32" s="196"/>
      <c r="N32" s="197"/>
    </row>
    <row r="33" spans="2:14" s="22" customFormat="1" ht="22.15" customHeight="1" x14ac:dyDescent="0.2">
      <c r="B33" s="25"/>
      <c r="C33" s="27"/>
      <c r="D33" s="195"/>
      <c r="E33" s="196"/>
      <c r="F33" s="196"/>
      <c r="G33" s="196"/>
      <c r="H33" s="196"/>
      <c r="I33" s="196"/>
      <c r="J33" s="196"/>
      <c r="K33" s="196"/>
      <c r="L33" s="196"/>
      <c r="M33" s="196"/>
      <c r="N33" s="197"/>
    </row>
    <row r="34" spans="2:14" s="11" customFormat="1" ht="13.9" customHeight="1" x14ac:dyDescent="0.2">
      <c r="B34" s="38"/>
      <c r="C34" s="16"/>
      <c r="D34" s="16"/>
      <c r="E34" s="16"/>
      <c r="F34" s="16"/>
      <c r="G34" s="16"/>
      <c r="H34" s="16"/>
      <c r="I34" s="16"/>
      <c r="J34" s="16"/>
      <c r="K34" s="12"/>
    </row>
    <row r="35" spans="2:14" s="11" customFormat="1" ht="21.75" customHeight="1" x14ac:dyDescent="0.2">
      <c r="B35" s="38"/>
      <c r="C35" s="16"/>
      <c r="E35" s="16"/>
      <c r="F35" s="16"/>
      <c r="G35" s="16"/>
      <c r="H35" s="16"/>
      <c r="I35" s="16"/>
      <c r="J35" s="16"/>
      <c r="K35" s="12"/>
    </row>
    <row r="36" spans="2:14" s="11" customFormat="1" ht="21.75" customHeight="1" x14ac:dyDescent="0.2">
      <c r="B36" s="200"/>
      <c r="C36" s="200"/>
      <c r="D36" s="200"/>
      <c r="E36" s="200"/>
      <c r="F36" s="200"/>
      <c r="G36" s="200"/>
      <c r="H36" s="200"/>
      <c r="I36" s="200"/>
      <c r="J36" s="200"/>
      <c r="K36" s="12"/>
    </row>
    <row r="37" spans="2:14" s="11" customFormat="1" ht="21.75" customHeight="1" x14ac:dyDescent="0.2">
      <c r="B37" s="200"/>
      <c r="C37" s="200"/>
      <c r="D37" s="200"/>
      <c r="E37" s="200"/>
      <c r="F37" s="200"/>
      <c r="G37" s="200"/>
      <c r="H37" s="200"/>
      <c r="I37" s="200"/>
      <c r="J37" s="200"/>
      <c r="K37" s="12"/>
    </row>
    <row r="38" spans="2:14" s="11" customFormat="1" ht="21.75" customHeight="1" x14ac:dyDescent="0.2">
      <c r="B38" s="200"/>
      <c r="C38" s="200"/>
      <c r="D38" s="200"/>
      <c r="E38" s="200"/>
      <c r="F38" s="200"/>
      <c r="G38" s="200"/>
      <c r="H38" s="200"/>
      <c r="I38" s="200"/>
      <c r="J38" s="200"/>
      <c r="K38" s="12"/>
    </row>
    <row r="39" spans="2:14" s="11" customFormat="1" ht="21.75" customHeight="1" x14ac:dyDescent="0.2">
      <c r="B39" s="200"/>
      <c r="C39" s="200"/>
      <c r="D39" s="200"/>
      <c r="E39" s="200"/>
      <c r="F39" s="200"/>
      <c r="G39" s="200"/>
      <c r="H39" s="200"/>
      <c r="I39" s="200"/>
      <c r="J39" s="200"/>
      <c r="K39" s="12"/>
    </row>
    <row r="40" spans="2:14" s="11" customFormat="1" ht="21.75" customHeight="1" x14ac:dyDescent="0.2">
      <c r="B40" s="200"/>
      <c r="C40" s="200"/>
      <c r="D40" s="200"/>
      <c r="E40" s="200"/>
      <c r="F40" s="200"/>
      <c r="G40" s="200"/>
      <c r="H40" s="200"/>
      <c r="I40" s="200"/>
      <c r="J40" s="200"/>
      <c r="K40" s="12"/>
    </row>
    <row r="41" spans="2:14" s="11" customFormat="1" ht="21.75" customHeight="1" x14ac:dyDescent="0.2">
      <c r="B41" s="200"/>
      <c r="C41" s="200"/>
      <c r="D41" s="200"/>
      <c r="E41" s="200"/>
      <c r="F41" s="200"/>
      <c r="G41" s="200"/>
      <c r="H41" s="200"/>
      <c r="I41" s="200"/>
      <c r="J41" s="200"/>
      <c r="K41" s="12"/>
    </row>
    <row r="42" spans="2:14" s="11" customFormat="1" ht="21.75" customHeight="1" x14ac:dyDescent="0.2">
      <c r="B42" s="200"/>
      <c r="C42" s="200"/>
      <c r="D42" s="200"/>
      <c r="E42" s="200"/>
      <c r="F42" s="200"/>
      <c r="G42" s="200"/>
      <c r="H42" s="200"/>
      <c r="I42" s="200"/>
      <c r="J42" s="200"/>
      <c r="K42" s="12"/>
    </row>
    <row r="43" spans="2:14" s="11" customFormat="1" ht="21.75" customHeight="1" x14ac:dyDescent="0.2">
      <c r="B43" s="200"/>
      <c r="C43" s="200"/>
      <c r="D43" s="200"/>
      <c r="E43" s="200"/>
      <c r="F43" s="200"/>
      <c r="G43" s="200"/>
      <c r="H43" s="200"/>
      <c r="I43" s="200"/>
      <c r="J43" s="200"/>
      <c r="K43" s="12"/>
    </row>
    <row r="44" spans="2:14" s="11" customFormat="1" ht="21.75" customHeight="1" x14ac:dyDescent="0.2">
      <c r="B44" s="200"/>
      <c r="C44" s="200"/>
      <c r="D44" s="200"/>
      <c r="E44" s="200"/>
      <c r="F44" s="200"/>
      <c r="G44" s="200"/>
      <c r="H44" s="200"/>
      <c r="I44" s="200"/>
      <c r="J44" s="200"/>
      <c r="K44" s="12"/>
    </row>
    <row r="45" spans="2:14" s="11" customFormat="1" ht="21.75" customHeight="1" x14ac:dyDescent="0.2">
      <c r="B45" s="200"/>
      <c r="C45" s="200"/>
      <c r="D45" s="200"/>
      <c r="E45" s="200"/>
      <c r="F45" s="200"/>
      <c r="G45" s="200"/>
      <c r="H45" s="200"/>
      <c r="I45" s="200"/>
      <c r="J45" s="200"/>
      <c r="K45" s="12"/>
    </row>
    <row r="54" spans="3:3" ht="10.9" customHeight="1" x14ac:dyDescent="0.2">
      <c r="C54" s="39" t="s">
        <v>6</v>
      </c>
    </row>
    <row r="55" spans="3:3" ht="10.9" customHeight="1" x14ac:dyDescent="0.2">
      <c r="C55" s="39" t="s">
        <v>7</v>
      </c>
    </row>
    <row r="56" spans="3:3" ht="10.9" customHeight="1" x14ac:dyDescent="0.2">
      <c r="C56" s="39" t="s">
        <v>8</v>
      </c>
    </row>
  </sheetData>
  <sheetProtection password="DECE" sheet="1" objects="1" scenarios="1"/>
  <mergeCells count="24">
    <mergeCell ref="B45:J45"/>
    <mergeCell ref="D32:N32"/>
    <mergeCell ref="D33:N33"/>
    <mergeCell ref="B36:J36"/>
    <mergeCell ref="B37:J37"/>
    <mergeCell ref="B38:J38"/>
    <mergeCell ref="B39:J39"/>
    <mergeCell ref="B40:J40"/>
    <mergeCell ref="B41:J41"/>
    <mergeCell ref="B42:J42"/>
    <mergeCell ref="B43:J43"/>
    <mergeCell ref="B44:J44"/>
    <mergeCell ref="D31:N31"/>
    <mergeCell ref="D11:N11"/>
    <mergeCell ref="D12:N12"/>
    <mergeCell ref="D13:N13"/>
    <mergeCell ref="D16:N16"/>
    <mergeCell ref="D17:N17"/>
    <mergeCell ref="D18:N18"/>
    <mergeCell ref="D19:N19"/>
    <mergeCell ref="D20:N20"/>
    <mergeCell ref="D24:N24"/>
    <mergeCell ref="D25:N25"/>
    <mergeCell ref="D26:N26"/>
  </mergeCells>
  <phoneticPr fontId="3" type="noConversion"/>
  <conditionalFormatting sqref="H28 D11:D14 D16:D21 D31:D33 D24:D27">
    <cfRule type="expression" dxfId="2" priority="1" stopIfTrue="1">
      <formula>(N11=1)</formula>
    </cfRule>
    <cfRule type="expression" dxfId="1" priority="2" stopIfTrue="1">
      <formula>(N11=2)</formula>
    </cfRule>
    <cfRule type="expression" dxfId="0" priority="3" stopIfTrue="1">
      <formula>(N11=3)</formula>
    </cfRule>
  </conditionalFormatting>
  <dataValidations count="1">
    <dataValidation type="list" allowBlank="1" showInputMessage="1" showErrorMessage="1" sqref="H28" xr:uid="{00000000-0002-0000-0B00-000000000000}">
      <formula1>$C$54:$C$56</formula1>
    </dataValidation>
  </dataValidations>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tabColor theme="7" tint="0.39997558519241921"/>
  </sheetPr>
  <dimension ref="A1:F42"/>
  <sheetViews>
    <sheetView zoomScaleNormal="100" workbookViewId="0">
      <selection activeCell="F4" sqref="F4"/>
    </sheetView>
  </sheetViews>
  <sheetFormatPr defaultRowHeight="12.75" x14ac:dyDescent="0.2"/>
  <cols>
    <col min="1" max="1" width="20" customWidth="1"/>
    <col min="2" max="2" width="19.42578125" customWidth="1"/>
    <col min="3" max="3" width="20.7109375" customWidth="1"/>
    <col min="4" max="4" width="50" customWidth="1"/>
    <col min="5" max="5" width="56.42578125" customWidth="1"/>
    <col min="6" max="6" width="39.42578125" customWidth="1"/>
  </cols>
  <sheetData>
    <row r="1" spans="1:6" ht="21" customHeight="1" x14ac:dyDescent="0.2">
      <c r="A1" s="117" t="s">
        <v>54</v>
      </c>
    </row>
    <row r="3" spans="1:6" s="114" customFormat="1" ht="25.5" customHeight="1" x14ac:dyDescent="0.2">
      <c r="A3" s="118" t="s">
        <v>45</v>
      </c>
      <c r="B3" s="118" t="s">
        <v>46</v>
      </c>
      <c r="C3" s="118" t="s">
        <v>44</v>
      </c>
      <c r="D3" s="119" t="s">
        <v>48</v>
      </c>
      <c r="E3" s="119" t="s">
        <v>47</v>
      </c>
      <c r="F3" s="119" t="s">
        <v>49</v>
      </c>
    </row>
    <row r="4" spans="1:6" s="115" customFormat="1" ht="38.25" x14ac:dyDescent="0.2">
      <c r="A4" s="120" t="s">
        <v>50</v>
      </c>
      <c r="B4" s="120" t="s">
        <v>51</v>
      </c>
      <c r="C4" s="120" t="s">
        <v>52</v>
      </c>
      <c r="D4" s="121" t="s">
        <v>53</v>
      </c>
      <c r="E4" s="121" t="s">
        <v>55</v>
      </c>
      <c r="F4" s="120" t="s">
        <v>56</v>
      </c>
    </row>
    <row r="5" spans="1:6" s="115" customFormat="1" x14ac:dyDescent="0.2">
      <c r="A5" s="120"/>
      <c r="B5" s="120"/>
      <c r="C5" s="120"/>
      <c r="D5" s="121"/>
      <c r="E5" s="121"/>
      <c r="F5" s="120"/>
    </row>
    <row r="6" spans="1:6" s="115" customFormat="1" x14ac:dyDescent="0.2">
      <c r="A6" s="120"/>
      <c r="B6" s="120"/>
      <c r="C6" s="120"/>
      <c r="D6" s="121"/>
      <c r="E6" s="121"/>
      <c r="F6" s="120"/>
    </row>
    <row r="7" spans="1:6" s="115" customFormat="1" x14ac:dyDescent="0.2">
      <c r="A7" s="120"/>
      <c r="B7" s="120"/>
      <c r="C7" s="120"/>
      <c r="D7" s="121"/>
      <c r="E7" s="121"/>
      <c r="F7" s="120"/>
    </row>
    <row r="8" spans="1:6" s="115" customFormat="1" x14ac:dyDescent="0.2">
      <c r="A8" s="120"/>
      <c r="B8" s="120"/>
      <c r="C8" s="120"/>
      <c r="D8" s="121"/>
      <c r="E8" s="121"/>
      <c r="F8" s="120"/>
    </row>
    <row r="9" spans="1:6" s="115" customFormat="1" x14ac:dyDescent="0.2">
      <c r="A9" s="120"/>
      <c r="B9" s="120"/>
      <c r="C9" s="120"/>
      <c r="D9" s="121"/>
      <c r="E9" s="121"/>
      <c r="F9" s="120"/>
    </row>
    <row r="10" spans="1:6" s="115" customFormat="1" x14ac:dyDescent="0.2">
      <c r="A10" s="120"/>
      <c r="B10" s="120"/>
      <c r="C10" s="120"/>
      <c r="D10" s="121"/>
      <c r="E10" s="121"/>
      <c r="F10" s="120"/>
    </row>
    <row r="11" spans="1:6" s="115" customFormat="1" x14ac:dyDescent="0.2">
      <c r="A11" s="120"/>
      <c r="B11" s="120"/>
      <c r="C11" s="120"/>
      <c r="D11" s="121"/>
      <c r="E11" s="121"/>
      <c r="F11" s="120"/>
    </row>
    <row r="12" spans="1:6" s="115" customFormat="1" x14ac:dyDescent="0.2">
      <c r="A12" s="120"/>
      <c r="B12" s="120"/>
      <c r="C12" s="120"/>
      <c r="D12" s="121"/>
      <c r="E12" s="121"/>
      <c r="F12" s="120"/>
    </row>
    <row r="13" spans="1:6" s="115" customFormat="1" x14ac:dyDescent="0.2">
      <c r="A13" s="120"/>
      <c r="B13" s="120"/>
      <c r="C13" s="120"/>
      <c r="D13" s="121"/>
      <c r="E13" s="121"/>
      <c r="F13" s="120"/>
    </row>
    <row r="14" spans="1:6" s="115" customFormat="1" x14ac:dyDescent="0.2">
      <c r="A14" s="120"/>
      <c r="B14" s="120"/>
      <c r="C14" s="120"/>
      <c r="D14" s="121"/>
      <c r="E14" s="121"/>
      <c r="F14" s="120"/>
    </row>
    <row r="15" spans="1:6" s="115" customFormat="1" x14ac:dyDescent="0.2">
      <c r="A15" s="120"/>
      <c r="B15" s="120"/>
      <c r="C15" s="120"/>
      <c r="D15" s="121"/>
      <c r="E15" s="121"/>
      <c r="F15" s="120"/>
    </row>
    <row r="16" spans="1:6" s="115" customFormat="1" x14ac:dyDescent="0.2">
      <c r="A16" s="120"/>
      <c r="B16" s="120"/>
      <c r="C16" s="120"/>
      <c r="D16" s="121"/>
      <c r="E16" s="121"/>
      <c r="F16" s="120"/>
    </row>
    <row r="17" spans="1:6" s="115" customFormat="1" x14ac:dyDescent="0.2">
      <c r="A17" s="120"/>
      <c r="B17" s="120"/>
      <c r="C17" s="120"/>
      <c r="D17" s="121"/>
      <c r="E17" s="121"/>
      <c r="F17" s="120"/>
    </row>
    <row r="18" spans="1:6" s="115" customFormat="1" x14ac:dyDescent="0.2">
      <c r="A18" s="120"/>
      <c r="B18" s="120"/>
      <c r="C18" s="120"/>
      <c r="D18" s="121"/>
      <c r="E18" s="121"/>
      <c r="F18" s="120"/>
    </row>
    <row r="19" spans="1:6" s="115" customFormat="1" x14ac:dyDescent="0.2">
      <c r="A19" s="120"/>
      <c r="B19" s="120"/>
      <c r="C19" s="120"/>
      <c r="D19" s="121"/>
      <c r="E19" s="121"/>
      <c r="F19" s="120"/>
    </row>
    <row r="20" spans="1:6" s="115" customFormat="1" x14ac:dyDescent="0.2">
      <c r="A20" s="120"/>
      <c r="B20" s="120"/>
      <c r="C20" s="120"/>
      <c r="D20" s="121"/>
      <c r="E20" s="121"/>
      <c r="F20" s="120"/>
    </row>
    <row r="21" spans="1:6" s="115" customFormat="1" x14ac:dyDescent="0.2">
      <c r="A21" s="120"/>
      <c r="B21" s="120"/>
      <c r="C21" s="120"/>
      <c r="D21" s="121"/>
      <c r="E21" s="121"/>
      <c r="F21" s="120"/>
    </row>
    <row r="22" spans="1:6" s="115" customFormat="1" x14ac:dyDescent="0.2">
      <c r="A22" s="120"/>
      <c r="B22" s="120"/>
      <c r="C22" s="120"/>
      <c r="D22" s="121"/>
      <c r="E22" s="121"/>
      <c r="F22" s="120"/>
    </row>
    <row r="23" spans="1:6" s="115" customFormat="1" x14ac:dyDescent="0.2">
      <c r="A23" s="120"/>
      <c r="B23" s="120"/>
      <c r="C23" s="120"/>
      <c r="D23" s="121"/>
      <c r="E23" s="121"/>
      <c r="F23" s="120"/>
    </row>
    <row r="24" spans="1:6" s="115" customFormat="1" x14ac:dyDescent="0.2">
      <c r="A24" s="120"/>
      <c r="B24" s="120"/>
      <c r="C24" s="120"/>
      <c r="D24" s="121"/>
      <c r="E24" s="121"/>
      <c r="F24" s="120"/>
    </row>
    <row r="25" spans="1:6" s="115" customFormat="1" x14ac:dyDescent="0.2">
      <c r="A25" s="120"/>
      <c r="B25" s="120"/>
      <c r="C25" s="120"/>
      <c r="D25" s="121"/>
      <c r="E25" s="121"/>
      <c r="F25" s="120"/>
    </row>
    <row r="26" spans="1:6" s="115" customFormat="1" x14ac:dyDescent="0.2">
      <c r="A26" s="120"/>
      <c r="B26" s="120"/>
      <c r="C26" s="120"/>
      <c r="D26" s="121"/>
      <c r="E26" s="121"/>
      <c r="F26" s="120"/>
    </row>
    <row r="27" spans="1:6" s="115" customFormat="1" x14ac:dyDescent="0.2">
      <c r="A27" s="120"/>
      <c r="B27" s="120"/>
      <c r="C27" s="120"/>
      <c r="D27" s="121"/>
      <c r="E27" s="121"/>
      <c r="F27" s="120"/>
    </row>
    <row r="28" spans="1:6" s="115" customFormat="1" x14ac:dyDescent="0.2">
      <c r="A28" s="120"/>
      <c r="B28" s="120"/>
      <c r="C28" s="120"/>
      <c r="D28" s="121"/>
      <c r="E28" s="121"/>
      <c r="F28" s="120"/>
    </row>
    <row r="29" spans="1:6" s="115" customFormat="1" x14ac:dyDescent="0.2">
      <c r="D29" s="116"/>
      <c r="E29" s="116"/>
    </row>
    <row r="30" spans="1:6" s="115" customFormat="1" x14ac:dyDescent="0.2">
      <c r="D30" s="116"/>
      <c r="E30" s="116"/>
    </row>
    <row r="31" spans="1:6" s="115" customFormat="1" x14ac:dyDescent="0.2">
      <c r="D31" s="116"/>
      <c r="E31" s="116"/>
    </row>
    <row r="32" spans="1:6" s="115" customFormat="1" x14ac:dyDescent="0.2">
      <c r="D32" s="116"/>
      <c r="E32" s="116"/>
    </row>
    <row r="33" spans="4:5" s="115" customFormat="1" x14ac:dyDescent="0.2">
      <c r="D33" s="116"/>
      <c r="E33" s="116"/>
    </row>
    <row r="34" spans="4:5" s="115" customFormat="1" x14ac:dyDescent="0.2">
      <c r="D34" s="116"/>
      <c r="E34" s="116"/>
    </row>
    <row r="35" spans="4:5" s="115" customFormat="1" x14ac:dyDescent="0.2">
      <c r="D35" s="116"/>
      <c r="E35" s="116"/>
    </row>
    <row r="36" spans="4:5" s="115" customFormat="1" x14ac:dyDescent="0.2">
      <c r="D36" s="116"/>
      <c r="E36" s="116"/>
    </row>
    <row r="37" spans="4:5" s="115" customFormat="1" x14ac:dyDescent="0.2">
      <c r="D37" s="116"/>
      <c r="E37" s="116"/>
    </row>
    <row r="38" spans="4:5" s="115" customFormat="1" x14ac:dyDescent="0.2">
      <c r="D38" s="116"/>
      <c r="E38" s="116"/>
    </row>
    <row r="39" spans="4:5" s="115" customFormat="1" x14ac:dyDescent="0.2">
      <c r="D39" s="116"/>
      <c r="E39" s="116"/>
    </row>
    <row r="40" spans="4:5" s="115" customFormat="1" x14ac:dyDescent="0.2">
      <c r="D40" s="116"/>
      <c r="E40" s="116"/>
    </row>
    <row r="41" spans="4:5" s="115" customFormat="1" x14ac:dyDescent="0.2">
      <c r="D41" s="116"/>
      <c r="E41" s="116"/>
    </row>
    <row r="42" spans="4:5" s="115" customFormat="1" x14ac:dyDescent="0.2">
      <c r="D42" s="116"/>
      <c r="E42" s="11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24"/>
  <sheetViews>
    <sheetView topLeftCell="A34" workbookViewId="0">
      <selection activeCell="B37" sqref="B37:D37"/>
    </sheetView>
  </sheetViews>
  <sheetFormatPr defaultRowHeight="12.75" x14ac:dyDescent="0.2"/>
  <cols>
    <col min="1" max="1" width="37.5703125" customWidth="1"/>
    <col min="2" max="2" width="33.28515625" bestFit="1" customWidth="1"/>
    <col min="3" max="3" width="48.28515625" customWidth="1"/>
    <col min="4" max="4" width="17.5703125" bestFit="1" customWidth="1"/>
    <col min="5" max="5" width="26.7109375" customWidth="1"/>
  </cols>
  <sheetData>
    <row r="1" spans="1:5" ht="14.25" x14ac:dyDescent="0.2">
      <c r="A1" s="152" t="s">
        <v>194</v>
      </c>
    </row>
    <row r="3" spans="1:5" ht="15" x14ac:dyDescent="0.25">
      <c r="A3" s="155" t="s">
        <v>87</v>
      </c>
      <c r="B3" s="154"/>
    </row>
    <row r="4" spans="1:5" x14ac:dyDescent="0.2">
      <c r="A4" s="114" t="s">
        <v>83</v>
      </c>
      <c r="B4" s="114" t="s">
        <v>195</v>
      </c>
    </row>
    <row r="5" spans="1:5" x14ac:dyDescent="0.2">
      <c r="A5" s="114" t="s">
        <v>88</v>
      </c>
      <c r="B5" s="114" t="s">
        <v>196</v>
      </c>
    </row>
    <row r="6" spans="1:5" x14ac:dyDescent="0.2">
      <c r="A6" s="114" t="s">
        <v>84</v>
      </c>
      <c r="B6" s="114" t="s">
        <v>197</v>
      </c>
    </row>
    <row r="7" spans="1:5" x14ac:dyDescent="0.2">
      <c r="A7" s="114" t="s">
        <v>85</v>
      </c>
      <c r="B7" s="156" t="s">
        <v>191</v>
      </c>
    </row>
    <row r="8" spans="1:5" x14ac:dyDescent="0.2">
      <c r="A8" s="114" t="s">
        <v>89</v>
      </c>
      <c r="B8" s="157" t="s">
        <v>191</v>
      </c>
    </row>
    <row r="9" spans="1:5" x14ac:dyDescent="0.2">
      <c r="A9" s="114" t="s">
        <v>86</v>
      </c>
      <c r="B9" s="157" t="s">
        <v>191</v>
      </c>
    </row>
    <row r="10" spans="1:5" x14ac:dyDescent="0.2">
      <c r="A10" s="114" t="s">
        <v>92</v>
      </c>
      <c r="B10" s="157" t="s">
        <v>191</v>
      </c>
    </row>
    <row r="11" spans="1:5" x14ac:dyDescent="0.2">
      <c r="A11" s="114" t="s">
        <v>90</v>
      </c>
      <c r="B11" s="157" t="s">
        <v>191</v>
      </c>
    </row>
    <row r="12" spans="1:5" x14ac:dyDescent="0.2">
      <c r="A12" s="114" t="s">
        <v>91</v>
      </c>
      <c r="B12" s="157" t="s">
        <v>191</v>
      </c>
    </row>
    <row r="13" spans="1:5" x14ac:dyDescent="0.2">
      <c r="A13" s="114" t="s">
        <v>93</v>
      </c>
      <c r="B13" s="157" t="s">
        <v>191</v>
      </c>
    </row>
    <row r="14" spans="1:5" x14ac:dyDescent="0.2">
      <c r="A14" s="114" t="s">
        <v>94</v>
      </c>
      <c r="B14" s="158" t="s">
        <v>191</v>
      </c>
    </row>
    <row r="15" spans="1:5" x14ac:dyDescent="0.2">
      <c r="A15" s="114"/>
    </row>
    <row r="16" spans="1:5" ht="15" x14ac:dyDescent="0.2">
      <c r="A16" s="201" t="s">
        <v>69</v>
      </c>
      <c r="B16" s="202"/>
      <c r="C16" s="202"/>
      <c r="D16" s="202"/>
      <c r="E16" s="203"/>
    </row>
    <row r="17" spans="1:5" ht="39.6" customHeight="1" x14ac:dyDescent="0.2">
      <c r="A17" s="128" t="s">
        <v>57</v>
      </c>
      <c r="B17" s="129" t="s">
        <v>46</v>
      </c>
      <c r="C17" s="128" t="s">
        <v>58</v>
      </c>
      <c r="D17" s="128" t="s">
        <v>78</v>
      </c>
      <c r="E17" s="123" t="s">
        <v>59</v>
      </c>
    </row>
    <row r="18" spans="1:5" ht="13.15" customHeight="1" x14ac:dyDescent="0.2">
      <c r="A18" s="184" t="s">
        <v>79</v>
      </c>
      <c r="B18" s="159" t="s">
        <v>95</v>
      </c>
      <c r="C18" s="160" t="s">
        <v>96</v>
      </c>
      <c r="D18" s="161"/>
      <c r="E18" s="162"/>
    </row>
    <row r="19" spans="1:5" ht="13.15" customHeight="1" x14ac:dyDescent="0.2">
      <c r="A19" s="184"/>
      <c r="B19" s="163" t="s">
        <v>97</v>
      </c>
      <c r="C19" s="164" t="s">
        <v>98</v>
      </c>
      <c r="D19" s="165"/>
      <c r="E19" s="166"/>
    </row>
    <row r="20" spans="1:5" ht="13.15" customHeight="1" x14ac:dyDescent="0.2">
      <c r="A20" s="184"/>
      <c r="B20" s="167"/>
      <c r="C20" s="165"/>
      <c r="D20" s="165"/>
      <c r="E20" s="166"/>
    </row>
    <row r="21" spans="1:5" ht="13.15" customHeight="1" x14ac:dyDescent="0.2">
      <c r="A21" s="184"/>
      <c r="B21" s="167"/>
      <c r="C21" s="165"/>
      <c r="D21" s="165"/>
      <c r="E21" s="166"/>
    </row>
    <row r="22" spans="1:5" ht="13.15" customHeight="1" x14ac:dyDescent="0.2">
      <c r="A22" s="184"/>
      <c r="B22" s="168"/>
      <c r="C22" s="169"/>
      <c r="D22" s="169"/>
      <c r="E22" s="170"/>
    </row>
    <row r="23" spans="1:5" ht="25.5" x14ac:dyDescent="0.2">
      <c r="A23" s="186" t="s">
        <v>80</v>
      </c>
      <c r="B23" s="114" t="s">
        <v>99</v>
      </c>
      <c r="C23" s="150" t="s">
        <v>100</v>
      </c>
    </row>
    <row r="24" spans="1:5" x14ac:dyDescent="0.2">
      <c r="A24" s="184"/>
      <c r="B24" s="114" t="s">
        <v>101</v>
      </c>
      <c r="C24" s="114" t="s">
        <v>102</v>
      </c>
    </row>
    <row r="25" spans="1:5" x14ac:dyDescent="0.2">
      <c r="A25" s="184"/>
      <c r="B25" s="114" t="s">
        <v>103</v>
      </c>
      <c r="C25" s="114" t="s">
        <v>104</v>
      </c>
    </row>
    <row r="26" spans="1:5" x14ac:dyDescent="0.2">
      <c r="A26" s="184"/>
      <c r="B26" s="114" t="s">
        <v>105</v>
      </c>
      <c r="C26" s="114" t="s">
        <v>106</v>
      </c>
    </row>
    <row r="27" spans="1:5" x14ac:dyDescent="0.2">
      <c r="A27" s="184"/>
      <c r="B27" s="114" t="s">
        <v>107</v>
      </c>
      <c r="C27" s="114" t="s">
        <v>108</v>
      </c>
    </row>
    <row r="28" spans="1:5" x14ac:dyDescent="0.2">
      <c r="A28" s="184"/>
      <c r="B28" s="114" t="s">
        <v>109</v>
      </c>
      <c r="C28" s="114" t="s">
        <v>110</v>
      </c>
    </row>
    <row r="29" spans="1:5" ht="25.5" x14ac:dyDescent="0.2">
      <c r="A29" s="184"/>
      <c r="B29" s="114" t="s">
        <v>111</v>
      </c>
      <c r="C29" s="150" t="s">
        <v>112</v>
      </c>
    </row>
    <row r="30" spans="1:5" x14ac:dyDescent="0.2">
      <c r="A30" s="184"/>
      <c r="B30" s="114" t="s">
        <v>113</v>
      </c>
      <c r="C30" s="114" t="s">
        <v>114</v>
      </c>
    </row>
    <row r="31" spans="1:5" ht="25.5" x14ac:dyDescent="0.2">
      <c r="A31" s="184"/>
      <c r="B31" s="114" t="s">
        <v>115</v>
      </c>
      <c r="C31" s="150" t="s">
        <v>116</v>
      </c>
    </row>
    <row r="32" spans="1:5" x14ac:dyDescent="0.2">
      <c r="A32" s="184"/>
    </row>
    <row r="33" spans="1:2" ht="13.9" customHeight="1" x14ac:dyDescent="0.2">
      <c r="A33" s="184"/>
    </row>
    <row r="34" spans="1:2" x14ac:dyDescent="0.2">
      <c r="A34" s="184"/>
    </row>
    <row r="35" spans="1:2" x14ac:dyDescent="0.2">
      <c r="A35" s="184"/>
    </row>
    <row r="36" spans="1:2" x14ac:dyDescent="0.2">
      <c r="A36" s="184"/>
    </row>
    <row r="37" spans="1:2" x14ac:dyDescent="0.2">
      <c r="A37" s="184"/>
    </row>
    <row r="38" spans="1:2" x14ac:dyDescent="0.2">
      <c r="A38" s="184" t="s">
        <v>33</v>
      </c>
      <c r="B38" s="114" t="s">
        <v>117</v>
      </c>
    </row>
    <row r="39" spans="1:2" x14ac:dyDescent="0.2">
      <c r="A39" s="184"/>
      <c r="B39" s="114" t="s">
        <v>118</v>
      </c>
    </row>
    <row r="40" spans="1:2" x14ac:dyDescent="0.2">
      <c r="A40" s="184"/>
      <c r="B40" s="114" t="s">
        <v>119</v>
      </c>
    </row>
    <row r="41" spans="1:2" x14ac:dyDescent="0.2">
      <c r="A41" s="184"/>
      <c r="B41" s="114" t="s">
        <v>120</v>
      </c>
    </row>
    <row r="42" spans="1:2" x14ac:dyDescent="0.2">
      <c r="A42" s="184"/>
      <c r="B42" s="114" t="s">
        <v>121</v>
      </c>
    </row>
    <row r="43" spans="1:2" x14ac:dyDescent="0.2">
      <c r="A43" s="184"/>
      <c r="B43" s="114" t="s">
        <v>122</v>
      </c>
    </row>
    <row r="44" spans="1:2" x14ac:dyDescent="0.2">
      <c r="A44" s="184"/>
      <c r="B44" s="114" t="s">
        <v>123</v>
      </c>
    </row>
    <row r="45" spans="1:2" x14ac:dyDescent="0.2">
      <c r="A45" s="184"/>
      <c r="B45" s="114" t="s">
        <v>124</v>
      </c>
    </row>
    <row r="46" spans="1:2" x14ac:dyDescent="0.2">
      <c r="A46" s="184"/>
      <c r="B46" s="114" t="s">
        <v>125</v>
      </c>
    </row>
    <row r="47" spans="1:2" x14ac:dyDescent="0.2">
      <c r="A47" s="184"/>
      <c r="B47" s="114" t="s">
        <v>126</v>
      </c>
    </row>
    <row r="48" spans="1:2" x14ac:dyDescent="0.2">
      <c r="A48" s="184"/>
      <c r="B48" s="114" t="s">
        <v>128</v>
      </c>
    </row>
    <row r="49" spans="1:2" x14ac:dyDescent="0.2">
      <c r="A49" s="184"/>
      <c r="B49" s="114" t="s">
        <v>129</v>
      </c>
    </row>
    <row r="50" spans="1:2" x14ac:dyDescent="0.2">
      <c r="A50" s="184"/>
      <c r="B50" s="114" t="s">
        <v>127</v>
      </c>
    </row>
    <row r="51" spans="1:2" x14ac:dyDescent="0.2">
      <c r="A51" s="184"/>
      <c r="B51" s="114" t="s">
        <v>130</v>
      </c>
    </row>
    <row r="52" spans="1:2" x14ac:dyDescent="0.2">
      <c r="A52" s="184"/>
      <c r="B52" s="114" t="s">
        <v>131</v>
      </c>
    </row>
    <row r="53" spans="1:2" x14ac:dyDescent="0.2">
      <c r="A53" s="184"/>
      <c r="B53" s="114" t="s">
        <v>132</v>
      </c>
    </row>
    <row r="54" spans="1:2" x14ac:dyDescent="0.2">
      <c r="A54" s="184"/>
      <c r="B54" s="114" t="s">
        <v>133</v>
      </c>
    </row>
    <row r="55" spans="1:2" x14ac:dyDescent="0.2">
      <c r="A55" s="184"/>
      <c r="B55" s="114" t="s">
        <v>134</v>
      </c>
    </row>
    <row r="56" spans="1:2" x14ac:dyDescent="0.2">
      <c r="A56" s="184"/>
      <c r="B56" s="114" t="s">
        <v>136</v>
      </c>
    </row>
    <row r="57" spans="1:2" x14ac:dyDescent="0.2">
      <c r="A57" s="184"/>
      <c r="B57" s="114" t="s">
        <v>137</v>
      </c>
    </row>
    <row r="58" spans="1:2" x14ac:dyDescent="0.2">
      <c r="A58" s="184"/>
      <c r="B58" s="114" t="s">
        <v>138</v>
      </c>
    </row>
    <row r="59" spans="1:2" x14ac:dyDescent="0.2">
      <c r="A59" s="184"/>
      <c r="B59" s="114" t="s">
        <v>135</v>
      </c>
    </row>
    <row r="60" spans="1:2" x14ac:dyDescent="0.2">
      <c r="A60" s="184"/>
      <c r="B60" s="114" t="s">
        <v>139</v>
      </c>
    </row>
    <row r="61" spans="1:2" x14ac:dyDescent="0.2">
      <c r="A61" s="184"/>
      <c r="B61" s="114" t="s">
        <v>140</v>
      </c>
    </row>
    <row r="62" spans="1:2" x14ac:dyDescent="0.2">
      <c r="A62" s="184"/>
      <c r="B62" s="114" t="s">
        <v>141</v>
      </c>
    </row>
    <row r="63" spans="1:2" x14ac:dyDescent="0.2">
      <c r="A63" s="184"/>
      <c r="B63" s="114" t="s">
        <v>142</v>
      </c>
    </row>
    <row r="64" spans="1:2" x14ac:dyDescent="0.2">
      <c r="A64" s="184"/>
      <c r="B64" s="114" t="s">
        <v>143</v>
      </c>
    </row>
    <row r="65" spans="1:3" x14ac:dyDescent="0.2">
      <c r="A65" s="184"/>
      <c r="B65" s="114" t="s">
        <v>144</v>
      </c>
    </row>
    <row r="66" spans="1:3" x14ac:dyDescent="0.2">
      <c r="A66" s="184"/>
      <c r="B66" s="114" t="s">
        <v>145</v>
      </c>
    </row>
    <row r="67" spans="1:3" x14ac:dyDescent="0.2">
      <c r="A67" s="184"/>
      <c r="B67" s="114" t="s">
        <v>146</v>
      </c>
    </row>
    <row r="68" spans="1:3" x14ac:dyDescent="0.2">
      <c r="A68" s="184"/>
      <c r="B68" s="114" t="s">
        <v>147</v>
      </c>
    </row>
    <row r="69" spans="1:3" x14ac:dyDescent="0.2">
      <c r="A69" s="184"/>
      <c r="B69" s="114" t="s">
        <v>148</v>
      </c>
    </row>
    <row r="70" spans="1:3" x14ac:dyDescent="0.2">
      <c r="A70" s="184"/>
      <c r="B70" s="114" t="s">
        <v>149</v>
      </c>
    </row>
    <row r="71" spans="1:3" x14ac:dyDescent="0.2">
      <c r="A71" s="184"/>
      <c r="B71" s="114" t="s">
        <v>150</v>
      </c>
    </row>
    <row r="72" spans="1:3" x14ac:dyDescent="0.2">
      <c r="A72" s="184"/>
      <c r="B72" s="114" t="s">
        <v>151</v>
      </c>
    </row>
    <row r="73" spans="1:3" x14ac:dyDescent="0.2">
      <c r="A73" s="184"/>
      <c r="B73" s="114" t="s">
        <v>152</v>
      </c>
    </row>
    <row r="74" spans="1:3" x14ac:dyDescent="0.2">
      <c r="A74" s="184"/>
      <c r="B74" s="114" t="s">
        <v>153</v>
      </c>
    </row>
    <row r="75" spans="1:3" x14ac:dyDescent="0.2">
      <c r="A75" s="184"/>
      <c r="B75" s="114" t="s">
        <v>154</v>
      </c>
    </row>
    <row r="76" spans="1:3" x14ac:dyDescent="0.2">
      <c r="A76" s="184"/>
      <c r="B76" s="114" t="s">
        <v>155</v>
      </c>
    </row>
    <row r="77" spans="1:3" x14ac:dyDescent="0.2">
      <c r="A77" s="184"/>
      <c r="B77" s="114"/>
    </row>
    <row r="78" spans="1:3" x14ac:dyDescent="0.2">
      <c r="A78" s="184"/>
      <c r="B78" s="114"/>
    </row>
    <row r="79" spans="1:3" x14ac:dyDescent="0.2">
      <c r="A79" s="184"/>
      <c r="B79" s="114"/>
    </row>
    <row r="80" spans="1:3" ht="25.5" x14ac:dyDescent="0.2">
      <c r="A80" s="184" t="s">
        <v>34</v>
      </c>
      <c r="B80" s="114" t="s">
        <v>156</v>
      </c>
      <c r="C80" s="150" t="s">
        <v>157</v>
      </c>
    </row>
    <row r="81" spans="1:3" ht="25.5" x14ac:dyDescent="0.2">
      <c r="A81" s="184"/>
      <c r="B81" s="114" t="s">
        <v>158</v>
      </c>
      <c r="C81" s="150" t="s">
        <v>159</v>
      </c>
    </row>
    <row r="82" spans="1:3" x14ac:dyDescent="0.2">
      <c r="A82" s="184"/>
      <c r="B82" s="114" t="s">
        <v>160</v>
      </c>
      <c r="C82" s="114" t="s">
        <v>161</v>
      </c>
    </row>
    <row r="83" spans="1:3" x14ac:dyDescent="0.2">
      <c r="A83" s="184"/>
      <c r="B83" s="114" t="s">
        <v>162</v>
      </c>
      <c r="C83" s="114" t="s">
        <v>163</v>
      </c>
    </row>
    <row r="84" spans="1:3" x14ac:dyDescent="0.2">
      <c r="A84" s="184"/>
      <c r="B84" s="114" t="s">
        <v>164</v>
      </c>
      <c r="C84" s="114" t="s">
        <v>165</v>
      </c>
    </row>
    <row r="85" spans="1:3" x14ac:dyDescent="0.2">
      <c r="A85" s="184"/>
      <c r="B85" s="114" t="s">
        <v>166</v>
      </c>
      <c r="C85" s="114" t="s">
        <v>167</v>
      </c>
    </row>
    <row r="86" spans="1:3" x14ac:dyDescent="0.2">
      <c r="A86" s="184"/>
      <c r="B86" s="114" t="s">
        <v>168</v>
      </c>
      <c r="C86" s="114" t="s">
        <v>169</v>
      </c>
    </row>
    <row r="87" spans="1:3" x14ac:dyDescent="0.2">
      <c r="A87" s="184"/>
      <c r="B87" s="114" t="s">
        <v>170</v>
      </c>
      <c r="C87" s="114" t="s">
        <v>171</v>
      </c>
    </row>
    <row r="88" spans="1:3" x14ac:dyDescent="0.2">
      <c r="A88" s="184"/>
      <c r="B88" s="114" t="s">
        <v>173</v>
      </c>
      <c r="C88" s="114" t="s">
        <v>172</v>
      </c>
    </row>
    <row r="89" spans="1:3" x14ac:dyDescent="0.2">
      <c r="A89" s="184"/>
    </row>
    <row r="90" spans="1:3" x14ac:dyDescent="0.2">
      <c r="A90" s="184"/>
    </row>
    <row r="91" spans="1:3" x14ac:dyDescent="0.2">
      <c r="A91" s="184"/>
    </row>
    <row r="92" spans="1:3" x14ac:dyDescent="0.2">
      <c r="A92" s="184"/>
    </row>
    <row r="93" spans="1:3" x14ac:dyDescent="0.2">
      <c r="A93" s="184"/>
    </row>
    <row r="94" spans="1:3" x14ac:dyDescent="0.2">
      <c r="A94" s="184"/>
    </row>
    <row r="95" spans="1:3" x14ac:dyDescent="0.2">
      <c r="A95" s="184" t="s">
        <v>81</v>
      </c>
      <c r="B95" s="114" t="s">
        <v>178</v>
      </c>
    </row>
    <row r="96" spans="1:3" x14ac:dyDescent="0.2">
      <c r="A96" s="184"/>
      <c r="B96" s="114" t="s">
        <v>177</v>
      </c>
    </row>
    <row r="97" spans="1:2" x14ac:dyDescent="0.2">
      <c r="A97" s="184"/>
      <c r="B97" s="114"/>
    </row>
    <row r="98" spans="1:2" x14ac:dyDescent="0.2">
      <c r="A98" s="184"/>
    </row>
    <row r="99" spans="1:2" x14ac:dyDescent="0.2">
      <c r="A99" s="184"/>
    </row>
    <row r="100" spans="1:2" x14ac:dyDescent="0.2">
      <c r="A100" s="184"/>
    </row>
    <row r="101" spans="1:2" x14ac:dyDescent="0.2">
      <c r="A101" s="184"/>
    </row>
    <row r="102" spans="1:2" x14ac:dyDescent="0.2">
      <c r="A102" s="184"/>
    </row>
    <row r="103" spans="1:2" x14ac:dyDescent="0.2">
      <c r="A103" s="184"/>
    </row>
    <row r="104" spans="1:2" x14ac:dyDescent="0.2">
      <c r="A104" s="184"/>
    </row>
    <row r="105" spans="1:2" x14ac:dyDescent="0.2">
      <c r="A105" s="184"/>
    </row>
    <row r="106" spans="1:2" x14ac:dyDescent="0.2">
      <c r="A106" s="184"/>
    </row>
    <row r="107" spans="1:2" x14ac:dyDescent="0.2">
      <c r="A107" s="184"/>
    </row>
    <row r="108" spans="1:2" x14ac:dyDescent="0.2">
      <c r="A108" s="184"/>
    </row>
    <row r="109" spans="1:2" x14ac:dyDescent="0.2">
      <c r="A109" s="184"/>
    </row>
    <row r="110" spans="1:2" x14ac:dyDescent="0.2">
      <c r="A110" s="184" t="s">
        <v>82</v>
      </c>
      <c r="B110" s="114" t="s">
        <v>175</v>
      </c>
    </row>
    <row r="111" spans="1:2" x14ac:dyDescent="0.2">
      <c r="A111" s="184"/>
      <c r="B111" s="114" t="s">
        <v>174</v>
      </c>
    </row>
    <row r="112" spans="1:2" x14ac:dyDescent="0.2">
      <c r="A112" s="184"/>
      <c r="B112" s="114" t="s">
        <v>181</v>
      </c>
    </row>
    <row r="113" spans="1:2" x14ac:dyDescent="0.2">
      <c r="A113" s="184"/>
      <c r="B113" s="114" t="s">
        <v>182</v>
      </c>
    </row>
    <row r="114" spans="1:2" x14ac:dyDescent="0.2">
      <c r="A114" s="184"/>
      <c r="B114" s="114" t="s">
        <v>183</v>
      </c>
    </row>
    <row r="115" spans="1:2" x14ac:dyDescent="0.2">
      <c r="A115" s="184"/>
      <c r="B115" s="114" t="s">
        <v>184</v>
      </c>
    </row>
    <row r="116" spans="1:2" x14ac:dyDescent="0.2">
      <c r="A116" s="184"/>
      <c r="B116" s="114" t="s">
        <v>176</v>
      </c>
    </row>
    <row r="117" spans="1:2" x14ac:dyDescent="0.2">
      <c r="A117" s="184"/>
      <c r="B117" s="114" t="s">
        <v>180</v>
      </c>
    </row>
    <row r="118" spans="1:2" x14ac:dyDescent="0.2">
      <c r="A118" s="184"/>
      <c r="B118" s="114" t="s">
        <v>179</v>
      </c>
    </row>
    <row r="119" spans="1:2" x14ac:dyDescent="0.2">
      <c r="A119" s="184"/>
      <c r="B119" s="114" t="s">
        <v>185</v>
      </c>
    </row>
    <row r="120" spans="1:2" x14ac:dyDescent="0.2">
      <c r="A120" s="184"/>
      <c r="B120" s="114"/>
    </row>
    <row r="121" spans="1:2" x14ac:dyDescent="0.2">
      <c r="A121" s="184"/>
    </row>
    <row r="122" spans="1:2" x14ac:dyDescent="0.2">
      <c r="A122" s="184"/>
    </row>
    <row r="123" spans="1:2" x14ac:dyDescent="0.2">
      <c r="A123" s="184"/>
    </row>
    <row r="124" spans="1:2" x14ac:dyDescent="0.2">
      <c r="A124" s="184"/>
    </row>
  </sheetData>
  <mergeCells count="7">
    <mergeCell ref="A95:A109"/>
    <mergeCell ref="A110:A124"/>
    <mergeCell ref="A16:E16"/>
    <mergeCell ref="A18:A22"/>
    <mergeCell ref="A23:A37"/>
    <mergeCell ref="A38:A79"/>
    <mergeCell ref="A80:A94"/>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rgb="FF00B0F0"/>
    <pageSetUpPr fitToPage="1"/>
  </sheetPr>
  <dimension ref="B1:AC28"/>
  <sheetViews>
    <sheetView showGridLines="0" showRowColHeaders="0" topLeftCell="J6" zoomScale="80" zoomScaleNormal="80" workbookViewId="0">
      <selection activeCell="AA11" sqref="AA11"/>
    </sheetView>
  </sheetViews>
  <sheetFormatPr defaultColWidth="9.140625" defaultRowHeight="12.75" x14ac:dyDescent="0.2"/>
  <cols>
    <col min="1" max="1" width="4.140625" style="42" customWidth="1"/>
    <col min="2" max="16384" width="9.140625" style="42"/>
  </cols>
  <sheetData>
    <row r="1" spans="2:29" s="10" customFormat="1" hidden="1" x14ac:dyDescent="0.2"/>
    <row r="2" spans="2:29" s="10" customFormat="1" hidden="1" x14ac:dyDescent="0.2">
      <c r="B2" s="1"/>
      <c r="C2" s="1"/>
      <c r="D2" s="1"/>
      <c r="E2" s="1"/>
      <c r="F2" s="1"/>
      <c r="G2" s="1"/>
      <c r="H2" s="1"/>
      <c r="I2" s="1"/>
      <c r="J2" s="1"/>
      <c r="K2" s="1"/>
      <c r="L2" s="1"/>
      <c r="M2" s="1"/>
      <c r="N2" s="1"/>
    </row>
    <row r="3" spans="2:29" s="10" customFormat="1" x14ac:dyDescent="0.2">
      <c r="B3" s="1"/>
      <c r="C3" s="1"/>
      <c r="D3" s="1"/>
      <c r="E3" s="1"/>
      <c r="F3" s="1"/>
      <c r="G3" s="1"/>
      <c r="H3" s="1"/>
      <c r="I3" s="1"/>
      <c r="J3" s="1"/>
      <c r="K3" s="1"/>
      <c r="L3" s="1"/>
      <c r="M3" s="1"/>
      <c r="N3" s="1"/>
    </row>
    <row r="4" spans="2:29" s="10" customFormat="1" x14ac:dyDescent="0.2">
      <c r="B4" s="1"/>
      <c r="C4" s="1"/>
      <c r="D4" s="1"/>
      <c r="E4" s="1"/>
      <c r="F4" s="1"/>
      <c r="G4" s="1"/>
      <c r="H4" s="1"/>
      <c r="I4" s="1"/>
      <c r="J4" s="1"/>
      <c r="K4" s="1"/>
      <c r="L4" s="1"/>
      <c r="M4" s="1"/>
      <c r="N4" s="1"/>
      <c r="P4" s="206" t="s">
        <v>68</v>
      </c>
      <c r="Q4" s="206"/>
      <c r="R4" s="206"/>
      <c r="S4" s="206"/>
      <c r="T4" s="206"/>
      <c r="U4" s="206"/>
      <c r="V4" s="206"/>
      <c r="W4" s="206"/>
      <c r="X4" s="206"/>
      <c r="Y4" s="206"/>
      <c r="Z4" s="206"/>
      <c r="AA4" s="206"/>
      <c r="AB4" s="206"/>
      <c r="AC4" s="206"/>
    </row>
    <row r="5" spans="2:29" s="10" customFormat="1" x14ac:dyDescent="0.2">
      <c r="B5" s="1"/>
      <c r="C5" s="1"/>
      <c r="D5" s="1"/>
      <c r="E5" s="1"/>
      <c r="F5" s="1"/>
      <c r="G5" s="1"/>
      <c r="H5" s="1"/>
      <c r="I5" s="1"/>
      <c r="J5" s="1"/>
      <c r="K5" s="1"/>
      <c r="L5" s="1"/>
      <c r="M5" s="1"/>
      <c r="N5" s="1"/>
      <c r="P5" s="207" t="s">
        <v>67</v>
      </c>
      <c r="Q5" s="206"/>
      <c r="R5" s="206"/>
      <c r="S5" s="206"/>
      <c r="T5" s="206"/>
      <c r="U5" s="206"/>
      <c r="V5" s="206"/>
      <c r="W5" s="206"/>
      <c r="X5" s="206"/>
      <c r="Y5" s="206"/>
      <c r="Z5" s="206"/>
      <c r="AA5" s="206"/>
      <c r="AB5" s="206"/>
      <c r="AC5" s="206"/>
    </row>
    <row r="6" spans="2:29" s="10" customFormat="1" x14ac:dyDescent="0.2">
      <c r="B6" s="1"/>
      <c r="C6" s="1"/>
      <c r="D6" s="1"/>
      <c r="E6" s="1"/>
      <c r="F6" s="1"/>
      <c r="G6" s="1"/>
      <c r="H6" s="1"/>
      <c r="I6" s="1"/>
      <c r="J6" s="1"/>
      <c r="K6" s="1"/>
      <c r="L6" s="1"/>
      <c r="M6" s="1"/>
      <c r="N6" s="1"/>
    </row>
    <row r="7" spans="2:29" s="10" customFormat="1" ht="3.6" customHeight="1" x14ac:dyDescent="0.2">
      <c r="B7" s="2"/>
      <c r="C7" s="2"/>
      <c r="D7" s="2"/>
      <c r="E7" s="2"/>
      <c r="F7" s="2"/>
      <c r="G7" s="2"/>
      <c r="H7" s="2"/>
      <c r="I7" s="2"/>
      <c r="J7" s="2"/>
      <c r="K7" s="2"/>
      <c r="L7" s="2"/>
      <c r="M7" s="2"/>
      <c r="N7" s="2"/>
    </row>
    <row r="8" spans="2:29" s="8" customFormat="1" ht="27.6" customHeight="1" x14ac:dyDescent="0.25">
      <c r="B8" s="6" t="str">
        <f>'Market target information'!C9</f>
        <v>Product Profile - Drivers Analysis</v>
      </c>
      <c r="C8" s="3"/>
      <c r="D8" s="3"/>
      <c r="E8" s="3"/>
      <c r="F8" s="3"/>
      <c r="G8" s="3"/>
      <c r="H8" s="3"/>
      <c r="I8" s="3"/>
      <c r="J8" s="3"/>
      <c r="K8" s="3"/>
      <c r="L8" s="3"/>
      <c r="M8" s="3"/>
      <c r="N8" s="3"/>
    </row>
    <row r="9" spans="2:29" s="41" customFormat="1" ht="21.75" customHeight="1" x14ac:dyDescent="0.25">
      <c r="B9" s="6" t="s">
        <v>1</v>
      </c>
      <c r="C9" s="6"/>
      <c r="D9" s="6"/>
      <c r="E9" s="6"/>
      <c r="F9" s="6"/>
      <c r="G9" s="6"/>
      <c r="H9" s="6"/>
      <c r="I9" s="6"/>
      <c r="J9" s="6"/>
    </row>
    <row r="10" spans="2:29" s="41" customFormat="1" ht="13.9" customHeight="1" x14ac:dyDescent="0.25">
      <c r="B10" s="6"/>
      <c r="C10" s="6"/>
      <c r="D10" s="6"/>
      <c r="E10" s="6"/>
      <c r="F10" s="6"/>
      <c r="G10" s="6"/>
      <c r="H10" s="6"/>
      <c r="I10" s="6"/>
      <c r="J10" s="6"/>
    </row>
    <row r="11" spans="2:29" s="41" customFormat="1" ht="30" customHeight="1" x14ac:dyDescent="0.2">
      <c r="B11" s="204" t="s">
        <v>75</v>
      </c>
      <c r="C11" s="204"/>
      <c r="D11" s="204"/>
      <c r="E11" s="204"/>
      <c r="F11" s="204"/>
      <c r="G11" s="204"/>
      <c r="H11" s="204"/>
      <c r="I11" s="204"/>
      <c r="J11" s="204"/>
      <c r="K11" s="204"/>
      <c r="L11" s="204"/>
      <c r="M11" s="204"/>
      <c r="N11" s="204"/>
    </row>
    <row r="12" spans="2:29" s="41" customFormat="1" ht="107.25" customHeight="1" x14ac:dyDescent="0.2">
      <c r="B12" s="204" t="s">
        <v>76</v>
      </c>
      <c r="C12" s="204"/>
      <c r="D12" s="204"/>
      <c r="E12" s="204"/>
      <c r="F12" s="204"/>
      <c r="G12" s="204"/>
      <c r="H12" s="204"/>
      <c r="I12" s="204"/>
      <c r="J12" s="204"/>
      <c r="K12" s="204"/>
      <c r="L12" s="204"/>
      <c r="M12" s="204"/>
      <c r="N12" s="204"/>
    </row>
    <row r="13" spans="2:29" s="41" customFormat="1" ht="38.25" customHeight="1" x14ac:dyDescent="0.2">
      <c r="B13" s="140"/>
      <c r="C13" s="140"/>
      <c r="D13" s="140"/>
      <c r="E13" s="140"/>
      <c r="F13" s="140"/>
      <c r="G13" s="140"/>
      <c r="H13" s="140"/>
      <c r="I13" s="140"/>
      <c r="J13" s="140"/>
      <c r="K13" s="140"/>
      <c r="L13" s="140"/>
      <c r="M13" s="140"/>
      <c r="N13" s="140"/>
    </row>
    <row r="14" spans="2:29" s="41" customFormat="1" ht="38.25" customHeight="1" x14ac:dyDescent="0.2">
      <c r="B14" s="140"/>
      <c r="C14" s="140"/>
      <c r="D14" s="140"/>
      <c r="E14" s="140"/>
      <c r="F14" s="140"/>
      <c r="G14" s="140"/>
      <c r="H14" s="140"/>
      <c r="I14" s="140"/>
      <c r="J14" s="140"/>
      <c r="K14" s="140"/>
      <c r="L14" s="140"/>
      <c r="M14" s="140"/>
      <c r="N14" s="140"/>
    </row>
    <row r="15" spans="2:29" s="41" customFormat="1" ht="38.25" customHeight="1" x14ac:dyDescent="0.2">
      <c r="B15" s="140"/>
      <c r="C15" s="140"/>
      <c r="D15" s="140"/>
      <c r="E15" s="140"/>
      <c r="F15" s="140"/>
      <c r="G15" s="140"/>
      <c r="H15" s="140"/>
      <c r="I15" s="140"/>
      <c r="J15" s="140"/>
      <c r="K15" s="140"/>
      <c r="L15" s="140"/>
      <c r="M15" s="140"/>
      <c r="N15" s="140"/>
    </row>
    <row r="16" spans="2:29" s="41" customFormat="1" ht="38.25" customHeight="1" x14ac:dyDescent="0.2">
      <c r="B16" s="140"/>
      <c r="C16" s="140"/>
      <c r="D16" s="140"/>
      <c r="E16" s="140"/>
      <c r="F16" s="140"/>
      <c r="G16" s="140"/>
      <c r="H16" s="140"/>
      <c r="I16" s="140"/>
      <c r="J16" s="140"/>
      <c r="K16" s="140"/>
      <c r="L16" s="140"/>
      <c r="M16" s="140"/>
      <c r="N16" s="140"/>
    </row>
    <row r="17" spans="2:15" s="41" customFormat="1" ht="24.75" customHeight="1" x14ac:dyDescent="0.2">
      <c r="B17" s="204" t="s">
        <v>35</v>
      </c>
      <c r="C17" s="204"/>
      <c r="D17" s="204"/>
      <c r="E17" s="204"/>
      <c r="F17" s="204"/>
      <c r="G17" s="204"/>
      <c r="H17" s="204"/>
      <c r="I17" s="204"/>
      <c r="J17" s="204"/>
      <c r="K17" s="204"/>
      <c r="L17" s="204"/>
      <c r="M17" s="204"/>
      <c r="N17" s="204"/>
    </row>
    <row r="18" spans="2:15" s="41" customFormat="1" ht="30" customHeight="1" x14ac:dyDescent="0.2">
      <c r="B18" s="204" t="s">
        <v>30</v>
      </c>
      <c r="C18" s="204"/>
      <c r="D18" s="204"/>
      <c r="E18" s="204"/>
      <c r="F18" s="204"/>
      <c r="G18" s="204"/>
      <c r="H18" s="204"/>
      <c r="I18" s="204"/>
      <c r="J18" s="204"/>
      <c r="K18" s="204"/>
      <c r="L18" s="204"/>
      <c r="M18" s="204"/>
      <c r="N18" s="204"/>
    </row>
    <row r="19" spans="2:15" s="41" customFormat="1" ht="99.95" customHeight="1" x14ac:dyDescent="0.2">
      <c r="B19" s="204" t="s">
        <v>31</v>
      </c>
      <c r="C19" s="204"/>
      <c r="D19" s="204"/>
      <c r="E19" s="204"/>
      <c r="F19" s="204"/>
      <c r="G19" s="204"/>
      <c r="H19" s="204"/>
      <c r="I19" s="204"/>
      <c r="J19" s="204"/>
      <c r="K19" s="204"/>
      <c r="L19" s="204"/>
      <c r="M19" s="204"/>
      <c r="N19" s="204"/>
    </row>
    <row r="20" spans="2:15" s="41" customFormat="1" ht="43.5" customHeight="1" x14ac:dyDescent="0.2">
      <c r="B20" s="140"/>
      <c r="C20" s="140"/>
      <c r="D20" s="140"/>
      <c r="E20" s="140"/>
      <c r="F20" s="140"/>
      <c r="G20" s="140"/>
      <c r="H20" s="140"/>
      <c r="I20" s="140"/>
      <c r="J20" s="140"/>
      <c r="K20" s="140"/>
      <c r="L20" s="140"/>
      <c r="M20" s="140"/>
      <c r="N20" s="140"/>
    </row>
    <row r="21" spans="2:15" s="41" customFormat="1" ht="117.75" customHeight="1" x14ac:dyDescent="0.2">
      <c r="B21" s="140"/>
      <c r="C21" s="140"/>
      <c r="D21" s="140"/>
      <c r="E21" s="140"/>
      <c r="F21" s="140"/>
      <c r="G21" s="140"/>
      <c r="H21" s="140"/>
      <c r="I21" s="140"/>
      <c r="J21" s="140"/>
      <c r="K21" s="140"/>
      <c r="L21" s="140"/>
      <c r="M21" s="140"/>
      <c r="N21" s="140"/>
    </row>
    <row r="22" spans="2:15" s="41" customFormat="1" ht="93" customHeight="1" x14ac:dyDescent="0.2">
      <c r="B22" s="140"/>
      <c r="C22" s="140"/>
      <c r="D22" s="140"/>
      <c r="E22" s="140"/>
      <c r="F22" s="140"/>
      <c r="G22" s="140"/>
      <c r="H22" s="140"/>
      <c r="I22" s="140"/>
      <c r="J22" s="140"/>
      <c r="K22" s="140"/>
      <c r="L22" s="140"/>
      <c r="M22" s="140"/>
      <c r="N22" s="140"/>
    </row>
    <row r="23" spans="2:15" s="41" customFormat="1" ht="147" customHeight="1" x14ac:dyDescent="0.2">
      <c r="B23" s="140"/>
      <c r="C23" s="140"/>
      <c r="D23" s="140"/>
      <c r="E23" s="140"/>
      <c r="F23" s="140"/>
      <c r="G23" s="140"/>
      <c r="H23" s="140"/>
      <c r="I23" s="140"/>
      <c r="J23" s="140"/>
      <c r="K23" s="140"/>
      <c r="L23" s="140"/>
      <c r="M23" s="140"/>
      <c r="N23" s="140"/>
    </row>
    <row r="24" spans="2:15" s="41" customFormat="1" ht="342" customHeight="1" x14ac:dyDescent="0.2">
      <c r="B24" s="204" t="s">
        <v>14</v>
      </c>
      <c r="C24" s="204"/>
      <c r="D24" s="204"/>
      <c r="E24" s="204"/>
      <c r="F24" s="204"/>
      <c r="G24" s="204"/>
      <c r="H24" s="204"/>
      <c r="I24" s="204"/>
      <c r="J24" s="204"/>
      <c r="K24" s="204"/>
      <c r="L24" s="204"/>
      <c r="M24" s="204"/>
      <c r="N24" s="140"/>
    </row>
    <row r="25" spans="2:15" s="41" customFormat="1" ht="30" customHeight="1" x14ac:dyDescent="0.2">
      <c r="B25" s="204" t="s">
        <v>15</v>
      </c>
      <c r="C25" s="204"/>
      <c r="D25" s="204"/>
      <c r="E25" s="204"/>
      <c r="F25" s="204"/>
      <c r="G25" s="204"/>
      <c r="H25" s="204"/>
      <c r="I25" s="204"/>
      <c r="J25" s="204"/>
      <c r="K25" s="204"/>
      <c r="L25" s="204"/>
      <c r="M25" s="204"/>
      <c r="N25" s="140"/>
    </row>
    <row r="26" spans="2:15" s="41" customFormat="1" ht="339.75" customHeight="1" x14ac:dyDescent="0.2">
      <c r="B26" s="204" t="s">
        <v>16</v>
      </c>
      <c r="C26" s="204"/>
      <c r="D26" s="204"/>
      <c r="E26" s="204"/>
      <c r="F26" s="204"/>
      <c r="G26" s="204"/>
      <c r="H26" s="204"/>
      <c r="I26" s="204"/>
      <c r="J26" s="204"/>
      <c r="K26" s="204"/>
      <c r="L26" s="204"/>
      <c r="M26" s="204"/>
      <c r="N26" s="140"/>
    </row>
    <row r="27" spans="2:15" ht="12.75" customHeight="1" x14ac:dyDescent="0.2">
      <c r="B27" s="205" t="s">
        <v>77</v>
      </c>
      <c r="C27" s="205"/>
      <c r="D27" s="205"/>
      <c r="E27" s="205"/>
      <c r="F27" s="205"/>
      <c r="G27" s="205"/>
      <c r="H27" s="205"/>
      <c r="I27" s="205"/>
      <c r="J27" s="205"/>
      <c r="K27" s="205"/>
      <c r="L27" s="205"/>
      <c r="M27" s="205"/>
      <c r="N27" s="205"/>
      <c r="O27" s="205"/>
    </row>
    <row r="28" spans="2:15" ht="12.75" customHeight="1" x14ac:dyDescent="0.2"/>
  </sheetData>
  <sheetProtection password="DECE" sheet="1" objects="1" scenarios="1" selectLockedCells="1" selectUnlockedCells="1"/>
  <mergeCells count="11">
    <mergeCell ref="B18:N18"/>
    <mergeCell ref="P4:AC4"/>
    <mergeCell ref="P5:AC5"/>
    <mergeCell ref="B11:N11"/>
    <mergeCell ref="B12:N12"/>
    <mergeCell ref="B17:N17"/>
    <mergeCell ref="B19:N19"/>
    <mergeCell ref="B24:M24"/>
    <mergeCell ref="B25:M25"/>
    <mergeCell ref="B26:M26"/>
    <mergeCell ref="B27:O27"/>
  </mergeCells>
  <hyperlinks>
    <hyperlink ref="P5" r:id="rId1" xr:uid="{00000000-0004-0000-0E00-000000000000}"/>
  </hyperlinks>
  <printOptions horizontalCentered="1"/>
  <pageMargins left="0.75" right="0.75" top="1" bottom="1" header="0.5" footer="0.5"/>
  <pageSetup scale="63" orientation="landscape"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5" sqref="A15"/>
    </sheetView>
  </sheetViews>
  <sheetFormatPr defaultRowHeight="12.75" x14ac:dyDescent="0.2"/>
  <cols>
    <col min="1" max="1" width="66.140625" customWidth="1"/>
  </cols>
  <sheetData>
    <row r="1" spans="1:1" x14ac:dyDescent="0.2">
      <c r="A1" s="151" t="s">
        <v>186</v>
      </c>
    </row>
    <row r="2" spans="1:1" x14ac:dyDescent="0.2">
      <c r="A2" s="114"/>
    </row>
    <row r="3" spans="1:1" x14ac:dyDescent="0.2">
      <c r="A3" s="114" t="s">
        <v>187</v>
      </c>
    </row>
    <row r="4" spans="1:1" x14ac:dyDescent="0.2">
      <c r="A4" s="150"/>
    </row>
    <row r="5" spans="1:1" ht="38.25" x14ac:dyDescent="0.2">
      <c r="A5" s="150" t="s">
        <v>188</v>
      </c>
    </row>
    <row r="6" spans="1:1" x14ac:dyDescent="0.2">
      <c r="A6" s="150"/>
    </row>
    <row r="7" spans="1:1" ht="38.25" x14ac:dyDescent="0.2">
      <c r="A7" s="150" t="s">
        <v>189</v>
      </c>
    </row>
    <row r="9" spans="1:1" x14ac:dyDescent="0.2">
      <c r="A9" s="151" t="s">
        <v>190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6"/>
  </sheetPr>
  <dimension ref="A1:J93"/>
  <sheetViews>
    <sheetView topLeftCell="B1" zoomScale="90" zoomScaleNormal="90" workbookViewId="0">
      <pane xSplit="1" ySplit="3" topLeftCell="C4" activePane="bottomRight" state="frozen"/>
      <selection activeCell="B1" sqref="B1"/>
      <selection pane="topRight" activeCell="C1" sqref="C1"/>
      <selection pane="bottomLeft" activeCell="B4" sqref="B4"/>
      <selection pane="bottomRight" activeCell="D4" sqref="D4"/>
    </sheetView>
  </sheetViews>
  <sheetFormatPr defaultRowHeight="12.75" x14ac:dyDescent="0.2"/>
  <cols>
    <col min="1" max="1" width="13.28515625" hidden="1" customWidth="1"/>
    <col min="2" max="2" width="37.5703125" customWidth="1"/>
    <col min="3" max="3" width="3" bestFit="1" customWidth="1"/>
    <col min="4" max="4" width="32.28515625" customWidth="1"/>
    <col min="5" max="5" width="54.7109375" customWidth="1"/>
    <col min="6" max="6" width="25.5703125" bestFit="1" customWidth="1"/>
    <col min="7" max="7" width="21.42578125" customWidth="1"/>
  </cols>
  <sheetData>
    <row r="1" spans="1:10" ht="17.25" customHeight="1" x14ac:dyDescent="0.2">
      <c r="B1" s="185" t="s">
        <v>69</v>
      </c>
      <c r="C1" s="185"/>
      <c r="D1" s="185"/>
      <c r="E1" s="185"/>
      <c r="F1" s="185"/>
      <c r="G1" s="185"/>
    </row>
    <row r="2" spans="1:10" s="122" customFormat="1" ht="25.5" x14ac:dyDescent="0.2">
      <c r="A2" s="122" t="s">
        <v>65</v>
      </c>
      <c r="B2" s="128" t="s">
        <v>57</v>
      </c>
      <c r="C2" s="129" t="s">
        <v>46</v>
      </c>
      <c r="D2" s="130"/>
      <c r="E2" s="128" t="s">
        <v>58</v>
      </c>
      <c r="F2" s="128" t="s">
        <v>78</v>
      </c>
      <c r="G2" s="123" t="s">
        <v>59</v>
      </c>
    </row>
    <row r="3" spans="1:10" s="135" customFormat="1" x14ac:dyDescent="0.2">
      <c r="B3" s="136" t="s">
        <v>70</v>
      </c>
      <c r="C3" s="137"/>
      <c r="D3" s="138" t="s">
        <v>71</v>
      </c>
      <c r="E3" s="136" t="s">
        <v>72</v>
      </c>
      <c r="F3" s="136" t="s">
        <v>74</v>
      </c>
      <c r="G3" s="139" t="s">
        <v>73</v>
      </c>
    </row>
    <row r="4" spans="1:10" x14ac:dyDescent="0.2">
      <c r="A4" s="114" t="s">
        <v>60</v>
      </c>
      <c r="B4" s="184" t="s">
        <v>79</v>
      </c>
      <c r="C4" s="125">
        <v>1</v>
      </c>
      <c r="D4" s="131"/>
      <c r="E4" s="132"/>
      <c r="F4" s="132"/>
      <c r="G4" s="134"/>
      <c r="J4" s="114"/>
    </row>
    <row r="5" spans="1:10" x14ac:dyDescent="0.2">
      <c r="A5" s="114" t="s">
        <v>63</v>
      </c>
      <c r="B5" s="184"/>
      <c r="C5" s="126">
        <v>2</v>
      </c>
      <c r="D5" s="132"/>
      <c r="E5" s="132"/>
      <c r="F5" s="133"/>
      <c r="G5" s="134"/>
    </row>
    <row r="6" spans="1:10" x14ac:dyDescent="0.2">
      <c r="A6" s="114" t="s">
        <v>61</v>
      </c>
      <c r="B6" s="184"/>
      <c r="C6" s="126">
        <v>3</v>
      </c>
      <c r="D6" s="133"/>
      <c r="E6" s="133"/>
      <c r="F6" s="133"/>
      <c r="G6" s="134"/>
    </row>
    <row r="7" spans="1:10" x14ac:dyDescent="0.2">
      <c r="A7" s="124" t="s">
        <v>64</v>
      </c>
      <c r="B7" s="184"/>
      <c r="C7" s="126">
        <v>4</v>
      </c>
      <c r="D7" s="133"/>
      <c r="E7" s="133"/>
      <c r="F7" s="133"/>
      <c r="G7" s="134"/>
    </row>
    <row r="8" spans="1:10" x14ac:dyDescent="0.2">
      <c r="A8" s="124" t="s">
        <v>62</v>
      </c>
      <c r="B8" s="184"/>
      <c r="C8" s="126">
        <v>5</v>
      </c>
      <c r="D8" s="133"/>
      <c r="E8" s="133"/>
      <c r="F8" s="133"/>
      <c r="G8" s="134"/>
    </row>
    <row r="9" spans="1:10" x14ac:dyDescent="0.2">
      <c r="B9" s="184"/>
      <c r="C9" s="126">
        <v>6</v>
      </c>
      <c r="D9" s="132"/>
      <c r="E9" s="132"/>
      <c r="F9" s="133"/>
      <c r="G9" s="134"/>
    </row>
    <row r="10" spans="1:10" x14ac:dyDescent="0.2">
      <c r="B10" s="184"/>
      <c r="C10" s="126">
        <v>7</v>
      </c>
      <c r="D10" s="133"/>
      <c r="E10" s="133"/>
      <c r="F10" s="133"/>
      <c r="G10" s="134"/>
    </row>
    <row r="11" spans="1:10" x14ac:dyDescent="0.2">
      <c r="B11" s="184"/>
      <c r="C11" s="126">
        <v>8</v>
      </c>
      <c r="D11" s="133"/>
      <c r="E11" s="133"/>
      <c r="F11" s="133"/>
      <c r="G11" s="134"/>
    </row>
    <row r="12" spans="1:10" x14ac:dyDescent="0.2">
      <c r="B12" s="184"/>
      <c r="C12" s="126">
        <v>9</v>
      </c>
      <c r="D12" s="133"/>
      <c r="E12" s="133"/>
      <c r="F12" s="133"/>
      <c r="G12" s="134"/>
    </row>
    <row r="13" spans="1:10" x14ac:dyDescent="0.2">
      <c r="B13" s="184"/>
      <c r="C13" s="126">
        <v>10</v>
      </c>
      <c r="D13" s="133"/>
      <c r="E13" s="133"/>
      <c r="F13" s="133"/>
      <c r="G13" s="134"/>
    </row>
    <row r="14" spans="1:10" x14ac:dyDescent="0.2">
      <c r="B14" s="184"/>
      <c r="C14" s="126">
        <v>11</v>
      </c>
      <c r="D14" s="133"/>
      <c r="E14" s="133"/>
      <c r="F14" s="133"/>
      <c r="G14" s="134"/>
    </row>
    <row r="15" spans="1:10" x14ac:dyDescent="0.2">
      <c r="B15" s="184"/>
      <c r="C15" s="126">
        <v>12</v>
      </c>
      <c r="D15" s="133"/>
      <c r="E15" s="133"/>
      <c r="F15" s="133"/>
      <c r="G15" s="134"/>
    </row>
    <row r="16" spans="1:10" x14ac:dyDescent="0.2">
      <c r="B16" s="184"/>
      <c r="C16" s="126">
        <v>13</v>
      </c>
      <c r="D16" s="133"/>
      <c r="E16" s="133"/>
      <c r="F16" s="133"/>
      <c r="G16" s="134"/>
    </row>
    <row r="17" spans="2:7" x14ac:dyDescent="0.2">
      <c r="B17" s="184"/>
      <c r="C17" s="126">
        <v>14</v>
      </c>
      <c r="D17" s="133"/>
      <c r="E17" s="133"/>
      <c r="F17" s="133"/>
      <c r="G17" s="134"/>
    </row>
    <row r="18" spans="2:7" x14ac:dyDescent="0.2">
      <c r="B18" s="184"/>
      <c r="C18" s="126">
        <v>15</v>
      </c>
      <c r="D18" s="133"/>
      <c r="E18" s="133"/>
      <c r="F18" s="133"/>
      <c r="G18" s="134"/>
    </row>
    <row r="19" spans="2:7" x14ac:dyDescent="0.2">
      <c r="B19" s="186" t="s">
        <v>80</v>
      </c>
      <c r="C19" s="126">
        <v>1</v>
      </c>
      <c r="D19" s="132"/>
      <c r="E19" s="132"/>
      <c r="F19" s="132"/>
      <c r="G19" s="134"/>
    </row>
    <row r="20" spans="2:7" x14ac:dyDescent="0.2">
      <c r="B20" s="184"/>
      <c r="C20" s="126">
        <v>2</v>
      </c>
      <c r="D20" s="133"/>
      <c r="E20" s="133"/>
      <c r="F20" s="133"/>
      <c r="G20" s="134"/>
    </row>
    <row r="21" spans="2:7" x14ac:dyDescent="0.2">
      <c r="B21" s="184"/>
      <c r="C21" s="126">
        <v>3</v>
      </c>
      <c r="D21" s="133"/>
      <c r="E21" s="133"/>
      <c r="F21" s="133"/>
      <c r="G21" s="134"/>
    </row>
    <row r="22" spans="2:7" x14ac:dyDescent="0.2">
      <c r="B22" s="184"/>
      <c r="C22" s="126">
        <v>4</v>
      </c>
      <c r="D22" s="133"/>
      <c r="E22" s="133"/>
      <c r="F22" s="133"/>
      <c r="G22" s="134"/>
    </row>
    <row r="23" spans="2:7" x14ac:dyDescent="0.2">
      <c r="B23" s="184"/>
      <c r="C23" s="126">
        <v>5</v>
      </c>
      <c r="D23" s="133"/>
      <c r="E23" s="133"/>
      <c r="F23" s="133"/>
      <c r="G23" s="134"/>
    </row>
    <row r="24" spans="2:7" x14ac:dyDescent="0.2">
      <c r="B24" s="184"/>
      <c r="C24" s="126">
        <v>6</v>
      </c>
      <c r="D24" s="133"/>
      <c r="E24" s="133"/>
      <c r="F24" s="133"/>
      <c r="G24" s="134"/>
    </row>
    <row r="25" spans="2:7" x14ac:dyDescent="0.2">
      <c r="B25" s="184"/>
      <c r="C25" s="126">
        <v>7</v>
      </c>
      <c r="D25" s="133"/>
      <c r="E25" s="133"/>
      <c r="F25" s="133"/>
      <c r="G25" s="134"/>
    </row>
    <row r="26" spans="2:7" x14ac:dyDescent="0.2">
      <c r="B26" s="184"/>
      <c r="C26" s="126">
        <v>8</v>
      </c>
      <c r="D26" s="133"/>
      <c r="E26" s="133"/>
      <c r="F26" s="133"/>
      <c r="G26" s="134"/>
    </row>
    <row r="27" spans="2:7" x14ac:dyDescent="0.2">
      <c r="B27" s="184"/>
      <c r="C27" s="126">
        <v>9</v>
      </c>
      <c r="D27" s="133"/>
      <c r="E27" s="133"/>
      <c r="F27" s="133"/>
      <c r="G27" s="134"/>
    </row>
    <row r="28" spans="2:7" x14ac:dyDescent="0.2">
      <c r="B28" s="184"/>
      <c r="C28" s="126">
        <v>10</v>
      </c>
      <c r="D28" s="133"/>
      <c r="E28" s="133"/>
      <c r="F28" s="133"/>
      <c r="G28" s="134"/>
    </row>
    <row r="29" spans="2:7" x14ac:dyDescent="0.2">
      <c r="B29" s="184"/>
      <c r="C29" s="126">
        <v>11</v>
      </c>
      <c r="D29" s="133"/>
      <c r="E29" s="133"/>
      <c r="F29" s="133"/>
      <c r="G29" s="134"/>
    </row>
    <row r="30" spans="2:7" x14ac:dyDescent="0.2">
      <c r="B30" s="184"/>
      <c r="C30" s="126">
        <v>12</v>
      </c>
      <c r="D30" s="133"/>
      <c r="E30" s="133"/>
      <c r="F30" s="133"/>
      <c r="G30" s="134"/>
    </row>
    <row r="31" spans="2:7" x14ac:dyDescent="0.2">
      <c r="B31" s="184"/>
      <c r="C31" s="126">
        <v>13</v>
      </c>
      <c r="D31" s="133"/>
      <c r="E31" s="133"/>
      <c r="F31" s="133"/>
      <c r="G31" s="134"/>
    </row>
    <row r="32" spans="2:7" x14ac:dyDescent="0.2">
      <c r="B32" s="184"/>
      <c r="C32" s="126">
        <v>14</v>
      </c>
      <c r="D32" s="133"/>
      <c r="E32" s="133"/>
      <c r="F32" s="133"/>
      <c r="G32" s="134"/>
    </row>
    <row r="33" spans="2:7" x14ac:dyDescent="0.2">
      <c r="B33" s="184"/>
      <c r="C33" s="126">
        <v>15</v>
      </c>
      <c r="D33" s="133"/>
      <c r="E33" s="133"/>
      <c r="F33" s="133"/>
      <c r="G33" s="134"/>
    </row>
    <row r="34" spans="2:7" x14ac:dyDescent="0.2">
      <c r="B34" s="184" t="s">
        <v>33</v>
      </c>
      <c r="C34" s="126">
        <v>1</v>
      </c>
      <c r="D34" s="132"/>
      <c r="E34" s="133"/>
      <c r="F34" s="133"/>
      <c r="G34" s="134"/>
    </row>
    <row r="35" spans="2:7" x14ac:dyDescent="0.2">
      <c r="B35" s="184"/>
      <c r="C35" s="126">
        <v>2</v>
      </c>
      <c r="D35" s="133"/>
      <c r="E35" s="133"/>
      <c r="F35" s="133"/>
      <c r="G35" s="134"/>
    </row>
    <row r="36" spans="2:7" x14ac:dyDescent="0.2">
      <c r="B36" s="184"/>
      <c r="C36" s="126">
        <v>3</v>
      </c>
      <c r="D36" s="133"/>
      <c r="E36" s="133"/>
      <c r="F36" s="133"/>
      <c r="G36" s="134"/>
    </row>
    <row r="37" spans="2:7" x14ac:dyDescent="0.2">
      <c r="B37" s="184"/>
      <c r="C37" s="126">
        <v>4</v>
      </c>
      <c r="D37" s="133"/>
      <c r="E37" s="133"/>
      <c r="F37" s="133"/>
      <c r="G37" s="134"/>
    </row>
    <row r="38" spans="2:7" x14ac:dyDescent="0.2">
      <c r="B38" s="184"/>
      <c r="C38" s="126">
        <v>5</v>
      </c>
      <c r="D38" s="133"/>
      <c r="E38" s="133"/>
      <c r="F38" s="133"/>
      <c r="G38" s="134"/>
    </row>
    <row r="39" spans="2:7" x14ac:dyDescent="0.2">
      <c r="B39" s="184"/>
      <c r="C39" s="126">
        <v>6</v>
      </c>
      <c r="D39" s="133"/>
      <c r="E39" s="133"/>
      <c r="F39" s="133"/>
      <c r="G39" s="134"/>
    </row>
    <row r="40" spans="2:7" x14ac:dyDescent="0.2">
      <c r="B40" s="184"/>
      <c r="C40" s="126">
        <v>7</v>
      </c>
      <c r="D40" s="133"/>
      <c r="E40" s="133"/>
      <c r="F40" s="133"/>
      <c r="G40" s="134"/>
    </row>
    <row r="41" spans="2:7" x14ac:dyDescent="0.2">
      <c r="B41" s="184"/>
      <c r="C41" s="126">
        <v>8</v>
      </c>
      <c r="D41" s="133"/>
      <c r="E41" s="133"/>
      <c r="F41" s="133"/>
      <c r="G41" s="134"/>
    </row>
    <row r="42" spans="2:7" x14ac:dyDescent="0.2">
      <c r="B42" s="184"/>
      <c r="C42" s="126">
        <v>9</v>
      </c>
      <c r="D42" s="133"/>
      <c r="E42" s="133"/>
      <c r="F42" s="133"/>
      <c r="G42" s="134"/>
    </row>
    <row r="43" spans="2:7" x14ac:dyDescent="0.2">
      <c r="B43" s="184"/>
      <c r="C43" s="126">
        <v>10</v>
      </c>
      <c r="D43" s="133"/>
      <c r="E43" s="133"/>
      <c r="F43" s="133"/>
      <c r="G43" s="134"/>
    </row>
    <row r="44" spans="2:7" x14ac:dyDescent="0.2">
      <c r="B44" s="184"/>
      <c r="C44" s="126">
        <v>11</v>
      </c>
      <c r="D44" s="133"/>
      <c r="E44" s="133"/>
      <c r="F44" s="133"/>
      <c r="G44" s="134"/>
    </row>
    <row r="45" spans="2:7" x14ac:dyDescent="0.2">
      <c r="B45" s="184"/>
      <c r="C45" s="126">
        <v>12</v>
      </c>
      <c r="D45" s="133"/>
      <c r="E45" s="133"/>
      <c r="F45" s="133"/>
      <c r="G45" s="134"/>
    </row>
    <row r="46" spans="2:7" x14ac:dyDescent="0.2">
      <c r="B46" s="184"/>
      <c r="C46" s="126">
        <v>13</v>
      </c>
      <c r="D46" s="133"/>
      <c r="E46" s="133"/>
      <c r="F46" s="133"/>
      <c r="G46" s="134"/>
    </row>
    <row r="47" spans="2:7" x14ac:dyDescent="0.2">
      <c r="B47" s="184"/>
      <c r="C47" s="126">
        <v>14</v>
      </c>
      <c r="D47" s="133"/>
      <c r="E47" s="133"/>
      <c r="F47" s="133"/>
      <c r="G47" s="134"/>
    </row>
    <row r="48" spans="2:7" x14ac:dyDescent="0.2">
      <c r="B48" s="184"/>
      <c r="C48" s="126">
        <v>15</v>
      </c>
      <c r="D48" s="133"/>
      <c r="E48" s="133"/>
      <c r="F48" s="133"/>
      <c r="G48" s="134"/>
    </row>
    <row r="49" spans="2:7" x14ac:dyDescent="0.2">
      <c r="B49" s="184" t="s">
        <v>34</v>
      </c>
      <c r="C49" s="126">
        <v>1</v>
      </c>
      <c r="D49" s="132"/>
      <c r="E49" s="133"/>
      <c r="F49" s="133"/>
      <c r="G49" s="134"/>
    </row>
    <row r="50" spans="2:7" x14ac:dyDescent="0.2">
      <c r="B50" s="184"/>
      <c r="C50" s="126">
        <v>2</v>
      </c>
      <c r="D50" s="133"/>
      <c r="E50" s="133"/>
      <c r="F50" s="133"/>
      <c r="G50" s="134"/>
    </row>
    <row r="51" spans="2:7" x14ac:dyDescent="0.2">
      <c r="B51" s="184"/>
      <c r="C51" s="126">
        <v>3</v>
      </c>
      <c r="D51" s="133"/>
      <c r="E51" s="133"/>
      <c r="F51" s="133"/>
      <c r="G51" s="134"/>
    </row>
    <row r="52" spans="2:7" x14ac:dyDescent="0.2">
      <c r="B52" s="184"/>
      <c r="C52" s="126">
        <v>4</v>
      </c>
      <c r="D52" s="133"/>
      <c r="E52" s="133"/>
      <c r="F52" s="133"/>
      <c r="G52" s="134"/>
    </row>
    <row r="53" spans="2:7" x14ac:dyDescent="0.2">
      <c r="B53" s="184"/>
      <c r="C53" s="126">
        <v>5</v>
      </c>
      <c r="D53" s="133"/>
      <c r="E53" s="133"/>
      <c r="F53" s="133"/>
      <c r="G53" s="134"/>
    </row>
    <row r="54" spans="2:7" x14ac:dyDescent="0.2">
      <c r="B54" s="184"/>
      <c r="C54" s="126">
        <v>6</v>
      </c>
      <c r="D54" s="133"/>
      <c r="E54" s="133"/>
      <c r="F54" s="133"/>
      <c r="G54" s="134"/>
    </row>
    <row r="55" spans="2:7" x14ac:dyDescent="0.2">
      <c r="B55" s="184"/>
      <c r="C55" s="126">
        <v>7</v>
      </c>
      <c r="D55" s="133"/>
      <c r="E55" s="133"/>
      <c r="F55" s="133"/>
      <c r="G55" s="134"/>
    </row>
    <row r="56" spans="2:7" x14ac:dyDescent="0.2">
      <c r="B56" s="184"/>
      <c r="C56" s="126">
        <v>8</v>
      </c>
      <c r="D56" s="133"/>
      <c r="E56" s="133"/>
      <c r="F56" s="133"/>
      <c r="G56" s="134"/>
    </row>
    <row r="57" spans="2:7" x14ac:dyDescent="0.2">
      <c r="B57" s="184"/>
      <c r="C57" s="126">
        <v>9</v>
      </c>
      <c r="D57" s="133"/>
      <c r="E57" s="133"/>
      <c r="F57" s="133"/>
      <c r="G57" s="134"/>
    </row>
    <row r="58" spans="2:7" x14ac:dyDescent="0.2">
      <c r="B58" s="184"/>
      <c r="C58" s="126">
        <v>10</v>
      </c>
      <c r="D58" s="133"/>
      <c r="E58" s="133"/>
      <c r="F58" s="133"/>
      <c r="G58" s="134"/>
    </row>
    <row r="59" spans="2:7" x14ac:dyDescent="0.2">
      <c r="B59" s="184"/>
      <c r="C59" s="126">
        <v>11</v>
      </c>
      <c r="D59" s="133"/>
      <c r="E59" s="133"/>
      <c r="F59" s="133"/>
      <c r="G59" s="134"/>
    </row>
    <row r="60" spans="2:7" x14ac:dyDescent="0.2">
      <c r="B60" s="184"/>
      <c r="C60" s="126">
        <v>12</v>
      </c>
      <c r="D60" s="133"/>
      <c r="E60" s="133"/>
      <c r="F60" s="133"/>
      <c r="G60" s="134"/>
    </row>
    <row r="61" spans="2:7" x14ac:dyDescent="0.2">
      <c r="B61" s="184"/>
      <c r="C61" s="126">
        <v>13</v>
      </c>
      <c r="D61" s="133"/>
      <c r="E61" s="133"/>
      <c r="F61" s="133"/>
      <c r="G61" s="134"/>
    </row>
    <row r="62" spans="2:7" x14ac:dyDescent="0.2">
      <c r="B62" s="184"/>
      <c r="C62" s="126">
        <v>14</v>
      </c>
      <c r="D62" s="133"/>
      <c r="E62" s="133"/>
      <c r="F62" s="133"/>
      <c r="G62" s="134"/>
    </row>
    <row r="63" spans="2:7" x14ac:dyDescent="0.2">
      <c r="B63" s="184"/>
      <c r="C63" s="126">
        <v>15</v>
      </c>
      <c r="D63" s="133"/>
      <c r="E63" s="133"/>
      <c r="F63" s="133"/>
      <c r="G63" s="134"/>
    </row>
    <row r="64" spans="2:7" x14ac:dyDescent="0.2">
      <c r="B64" s="184" t="s">
        <v>81</v>
      </c>
      <c r="C64" s="126">
        <v>1</v>
      </c>
      <c r="D64" s="133"/>
      <c r="E64" s="133"/>
      <c r="F64" s="133"/>
      <c r="G64" s="134"/>
    </row>
    <row r="65" spans="2:7" x14ac:dyDescent="0.2">
      <c r="B65" s="184"/>
      <c r="C65" s="126">
        <v>2</v>
      </c>
      <c r="D65" s="133"/>
      <c r="E65" s="133"/>
      <c r="F65" s="133"/>
      <c r="G65" s="134"/>
    </row>
    <row r="66" spans="2:7" x14ac:dyDescent="0.2">
      <c r="B66" s="184"/>
      <c r="C66" s="126">
        <v>3</v>
      </c>
      <c r="D66" s="133"/>
      <c r="E66" s="133"/>
      <c r="F66" s="133"/>
      <c r="G66" s="134"/>
    </row>
    <row r="67" spans="2:7" x14ac:dyDescent="0.2">
      <c r="B67" s="184"/>
      <c r="C67" s="126">
        <v>4</v>
      </c>
      <c r="D67" s="133"/>
      <c r="E67" s="133"/>
      <c r="F67" s="133"/>
      <c r="G67" s="134"/>
    </row>
    <row r="68" spans="2:7" x14ac:dyDescent="0.2">
      <c r="B68" s="184"/>
      <c r="C68" s="126">
        <v>5</v>
      </c>
      <c r="D68" s="133"/>
      <c r="E68" s="133"/>
      <c r="F68" s="133"/>
      <c r="G68" s="134"/>
    </row>
    <row r="69" spans="2:7" x14ac:dyDescent="0.2">
      <c r="B69" s="184"/>
      <c r="C69" s="126">
        <v>6</v>
      </c>
      <c r="D69" s="133"/>
      <c r="E69" s="133"/>
      <c r="F69" s="133"/>
      <c r="G69" s="134"/>
    </row>
    <row r="70" spans="2:7" x14ac:dyDescent="0.2">
      <c r="B70" s="184"/>
      <c r="C70" s="126">
        <v>7</v>
      </c>
      <c r="D70" s="133"/>
      <c r="E70" s="133"/>
      <c r="F70" s="133"/>
      <c r="G70" s="134"/>
    </row>
    <row r="71" spans="2:7" x14ac:dyDescent="0.2">
      <c r="B71" s="184"/>
      <c r="C71" s="126">
        <v>8</v>
      </c>
      <c r="D71" s="133"/>
      <c r="E71" s="133"/>
      <c r="F71" s="133"/>
      <c r="G71" s="134"/>
    </row>
    <row r="72" spans="2:7" x14ac:dyDescent="0.2">
      <c r="B72" s="184"/>
      <c r="C72" s="126">
        <v>9</v>
      </c>
      <c r="D72" s="133"/>
      <c r="E72" s="133"/>
      <c r="F72" s="133"/>
      <c r="G72" s="134"/>
    </row>
    <row r="73" spans="2:7" x14ac:dyDescent="0.2">
      <c r="B73" s="184"/>
      <c r="C73" s="126">
        <v>10</v>
      </c>
      <c r="D73" s="133"/>
      <c r="E73" s="133"/>
      <c r="F73" s="133"/>
      <c r="G73" s="134"/>
    </row>
    <row r="74" spans="2:7" x14ac:dyDescent="0.2">
      <c r="B74" s="184"/>
      <c r="C74" s="126">
        <v>11</v>
      </c>
      <c r="D74" s="133"/>
      <c r="E74" s="133"/>
      <c r="F74" s="133"/>
      <c r="G74" s="134"/>
    </row>
    <row r="75" spans="2:7" x14ac:dyDescent="0.2">
      <c r="B75" s="184"/>
      <c r="C75" s="126">
        <v>12</v>
      </c>
      <c r="D75" s="133"/>
      <c r="E75" s="133"/>
      <c r="F75" s="133"/>
      <c r="G75" s="134"/>
    </row>
    <row r="76" spans="2:7" x14ac:dyDescent="0.2">
      <c r="B76" s="184"/>
      <c r="C76" s="126">
        <v>13</v>
      </c>
      <c r="D76" s="133"/>
      <c r="E76" s="133"/>
      <c r="F76" s="133"/>
      <c r="G76" s="134"/>
    </row>
    <row r="77" spans="2:7" x14ac:dyDescent="0.2">
      <c r="B77" s="184"/>
      <c r="C77" s="126">
        <v>14</v>
      </c>
      <c r="D77" s="133"/>
      <c r="E77" s="133"/>
      <c r="F77" s="133"/>
      <c r="G77" s="134"/>
    </row>
    <row r="78" spans="2:7" x14ac:dyDescent="0.2">
      <c r="B78" s="184"/>
      <c r="C78" s="126">
        <v>15</v>
      </c>
      <c r="D78" s="133"/>
      <c r="E78" s="133"/>
      <c r="F78" s="133"/>
      <c r="G78" s="134"/>
    </row>
    <row r="79" spans="2:7" x14ac:dyDescent="0.2">
      <c r="B79" s="184" t="s">
        <v>82</v>
      </c>
      <c r="C79" s="126">
        <v>1</v>
      </c>
      <c r="D79" s="132"/>
      <c r="E79" s="133"/>
      <c r="F79" s="133"/>
      <c r="G79" s="134"/>
    </row>
    <row r="80" spans="2:7" x14ac:dyDescent="0.2">
      <c r="B80" s="184"/>
      <c r="C80" s="126">
        <v>2</v>
      </c>
      <c r="D80" s="133"/>
      <c r="E80" s="133"/>
      <c r="F80" s="133"/>
      <c r="G80" s="134"/>
    </row>
    <row r="81" spans="2:7" x14ac:dyDescent="0.2">
      <c r="B81" s="184"/>
      <c r="C81" s="126">
        <v>3</v>
      </c>
      <c r="D81" s="133"/>
      <c r="E81" s="133"/>
      <c r="F81" s="133"/>
      <c r="G81" s="134"/>
    </row>
    <row r="82" spans="2:7" x14ac:dyDescent="0.2">
      <c r="B82" s="184"/>
      <c r="C82" s="126">
        <v>4</v>
      </c>
      <c r="D82" s="133"/>
      <c r="E82" s="133"/>
      <c r="F82" s="133"/>
      <c r="G82" s="134"/>
    </row>
    <row r="83" spans="2:7" x14ac:dyDescent="0.2">
      <c r="B83" s="184"/>
      <c r="C83" s="126">
        <v>5</v>
      </c>
      <c r="D83" s="133"/>
      <c r="E83" s="133"/>
      <c r="F83" s="133"/>
      <c r="G83" s="134"/>
    </row>
    <row r="84" spans="2:7" x14ac:dyDescent="0.2">
      <c r="B84" s="184"/>
      <c r="C84" s="126">
        <v>6</v>
      </c>
      <c r="D84" s="133"/>
      <c r="E84" s="133"/>
      <c r="F84" s="133"/>
      <c r="G84" s="134"/>
    </row>
    <row r="85" spans="2:7" x14ac:dyDescent="0.2">
      <c r="B85" s="184"/>
      <c r="C85" s="126">
        <v>7</v>
      </c>
      <c r="D85" s="133"/>
      <c r="E85" s="133"/>
      <c r="F85" s="133"/>
      <c r="G85" s="134"/>
    </row>
    <row r="86" spans="2:7" x14ac:dyDescent="0.2">
      <c r="B86" s="184"/>
      <c r="C86" s="126">
        <v>8</v>
      </c>
      <c r="D86" s="133"/>
      <c r="E86" s="133"/>
      <c r="F86" s="133"/>
      <c r="G86" s="134"/>
    </row>
    <row r="87" spans="2:7" x14ac:dyDescent="0.2">
      <c r="B87" s="184"/>
      <c r="C87" s="126">
        <v>9</v>
      </c>
      <c r="D87" s="133"/>
      <c r="E87" s="133"/>
      <c r="F87" s="133"/>
      <c r="G87" s="134"/>
    </row>
    <row r="88" spans="2:7" x14ac:dyDescent="0.2">
      <c r="B88" s="184"/>
      <c r="C88" s="126">
        <v>10</v>
      </c>
      <c r="D88" s="133"/>
      <c r="E88" s="133"/>
      <c r="F88" s="133"/>
      <c r="G88" s="134"/>
    </row>
    <row r="89" spans="2:7" x14ac:dyDescent="0.2">
      <c r="B89" s="184"/>
      <c r="C89" s="126">
        <v>11</v>
      </c>
      <c r="D89" s="133"/>
      <c r="E89" s="133"/>
      <c r="F89" s="133"/>
      <c r="G89" s="134"/>
    </row>
    <row r="90" spans="2:7" x14ac:dyDescent="0.2">
      <c r="B90" s="184"/>
      <c r="C90" s="126">
        <v>12</v>
      </c>
      <c r="D90" s="133"/>
      <c r="E90" s="133"/>
      <c r="F90" s="133"/>
      <c r="G90" s="134"/>
    </row>
    <row r="91" spans="2:7" x14ac:dyDescent="0.2">
      <c r="B91" s="184"/>
      <c r="C91" s="126">
        <v>13</v>
      </c>
      <c r="D91" s="133"/>
      <c r="E91" s="133"/>
      <c r="F91" s="133"/>
      <c r="G91" s="134"/>
    </row>
    <row r="92" spans="2:7" x14ac:dyDescent="0.2">
      <c r="B92" s="184"/>
      <c r="C92" s="126">
        <v>14</v>
      </c>
      <c r="D92" s="133"/>
      <c r="E92" s="133"/>
      <c r="F92" s="133"/>
      <c r="G92" s="134"/>
    </row>
    <row r="93" spans="2:7" x14ac:dyDescent="0.2">
      <c r="B93" s="184"/>
      <c r="C93" s="126">
        <v>15</v>
      </c>
      <c r="D93" s="133"/>
      <c r="E93" s="133"/>
      <c r="F93" s="133"/>
      <c r="G93" s="134"/>
    </row>
  </sheetData>
  <mergeCells count="7">
    <mergeCell ref="B64:B78"/>
    <mergeCell ref="B79:B93"/>
    <mergeCell ref="B1:G1"/>
    <mergeCell ref="B4:B18"/>
    <mergeCell ref="B19:B33"/>
    <mergeCell ref="B34:B48"/>
    <mergeCell ref="B49:B63"/>
  </mergeCells>
  <dataValidations count="1">
    <dataValidation type="list" allowBlank="1" showInputMessage="1" showErrorMessage="1" sqref="G4:G93" xr:uid="{00000000-0002-0000-0200-000000000000}">
      <formula1>$A$4:$A$8</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indexed="27"/>
    <pageSetUpPr autoPageBreaks="0" fitToPage="1"/>
  </sheetPr>
  <dimension ref="B1:L104"/>
  <sheetViews>
    <sheetView showGridLines="0" showRowColHeaders="0" showZeros="0" topLeftCell="A4" zoomScale="70" zoomScaleNormal="70" workbookViewId="0">
      <selection activeCell="H18" sqref="H18"/>
    </sheetView>
  </sheetViews>
  <sheetFormatPr defaultColWidth="8.85546875" defaultRowHeight="12.75" x14ac:dyDescent="0.2"/>
  <cols>
    <col min="1" max="1" width="3.7109375" style="67" customWidth="1"/>
    <col min="2" max="2" width="16.7109375" style="67" customWidth="1"/>
    <col min="3" max="4" width="12.7109375" style="67" customWidth="1"/>
    <col min="5" max="5" width="4.140625" style="63" customWidth="1"/>
    <col min="6" max="6" width="47.42578125" style="75" customWidth="1"/>
    <col min="7" max="7" width="59.140625" style="75" customWidth="1"/>
    <col min="8" max="9" width="23.7109375" style="75" customWidth="1"/>
    <col min="10" max="10" width="65.140625" style="76" customWidth="1"/>
    <col min="11" max="11" width="8.85546875" style="67" customWidth="1"/>
    <col min="12" max="12" width="10.28515625" style="67" customWidth="1"/>
    <col min="13" max="16384" width="8.85546875" style="67"/>
  </cols>
  <sheetData>
    <row r="1" spans="3:12" s="7" customFormat="1" hidden="1" x14ac:dyDescent="0.2">
      <c r="J1" s="40"/>
    </row>
    <row r="2" spans="3:12" s="7" customFormat="1" hidden="1" x14ac:dyDescent="0.2">
      <c r="J2" s="40"/>
    </row>
    <row r="3" spans="3:12" s="7" customFormat="1" hidden="1" x14ac:dyDescent="0.2">
      <c r="F3" s="45"/>
      <c r="G3" s="45"/>
      <c r="H3" s="45"/>
      <c r="I3" s="45"/>
      <c r="J3" s="40"/>
      <c r="K3" s="45"/>
      <c r="L3" s="45"/>
    </row>
    <row r="4" spans="3:12" s="7" customFormat="1" x14ac:dyDescent="0.2">
      <c r="F4" s="45"/>
      <c r="G4" s="45"/>
      <c r="H4" s="45"/>
      <c r="I4" s="45"/>
      <c r="J4" s="40"/>
      <c r="K4" s="45"/>
      <c r="L4" s="45"/>
    </row>
    <row r="5" spans="3:12" s="7" customFormat="1" x14ac:dyDescent="0.2">
      <c r="F5" s="45"/>
      <c r="G5" s="45"/>
      <c r="H5" s="45"/>
      <c r="I5" s="45"/>
      <c r="J5" s="40"/>
      <c r="K5" s="45"/>
      <c r="L5" s="45"/>
    </row>
    <row r="6" spans="3:12" s="7" customFormat="1" x14ac:dyDescent="0.2">
      <c r="F6" s="45"/>
      <c r="G6" s="45"/>
      <c r="H6" s="45"/>
      <c r="I6" s="45"/>
      <c r="J6" s="40"/>
      <c r="K6" s="45"/>
      <c r="L6" s="45"/>
    </row>
    <row r="7" spans="3:12" s="7" customFormat="1" x14ac:dyDescent="0.2">
      <c r="F7" s="45"/>
      <c r="G7" s="45"/>
      <c r="H7" s="45"/>
      <c r="I7" s="45"/>
      <c r="J7" s="40"/>
      <c r="K7" s="45"/>
      <c r="L7" s="45"/>
    </row>
    <row r="8" spans="3:12" s="7" customFormat="1" ht="3.6" customHeight="1" x14ac:dyDescent="0.2">
      <c r="F8" s="47"/>
      <c r="G8" s="47"/>
      <c r="H8" s="47"/>
      <c r="I8" s="47"/>
      <c r="J8" s="47"/>
      <c r="K8" s="45"/>
      <c r="L8" s="45"/>
    </row>
    <row r="9" spans="3:12" s="7" customFormat="1" ht="28.9" customHeight="1" x14ac:dyDescent="0.3">
      <c r="F9" s="77" t="str">
        <f>'Market target information'!F12 &amp; " " &amp; "Profile"</f>
        <v xml:space="preserve"> Profile</v>
      </c>
      <c r="G9" s="45"/>
      <c r="H9" s="45"/>
      <c r="I9" s="45"/>
      <c r="J9" s="40"/>
      <c r="K9" s="45"/>
      <c r="L9" s="45"/>
    </row>
    <row r="10" spans="3:12" s="63" customFormat="1" ht="24.6" customHeight="1" x14ac:dyDescent="0.2">
      <c r="J10" s="64"/>
    </row>
    <row r="11" spans="3:12" s="63" customFormat="1" ht="30" customHeight="1" x14ac:dyDescent="0.2">
      <c r="C11" s="142"/>
      <c r="F11" s="127" t="s">
        <v>24</v>
      </c>
      <c r="G11" s="73"/>
      <c r="H11" s="187" t="s">
        <v>23</v>
      </c>
      <c r="I11" s="187"/>
      <c r="J11" s="64"/>
    </row>
    <row r="12" spans="3:12" s="63" customFormat="1" ht="24.95" customHeight="1" x14ac:dyDescent="0.2">
      <c r="F12" s="188" t="str">
        <f>IF($G$89=1,F89,IF($G$89=2,F90,IF($G$89=3,F91,IF($G$89=4,F92,IF($G$89=5,F93,IF($G$89=6,F94,F17))))))</f>
        <v>Crop Yield</v>
      </c>
      <c r="G12" s="74"/>
      <c r="H12" s="65" t="s">
        <v>40</v>
      </c>
      <c r="I12" s="65" t="s">
        <v>41</v>
      </c>
      <c r="J12" s="64"/>
    </row>
    <row r="13" spans="3:12" s="63" customFormat="1" ht="24.95" customHeight="1" x14ac:dyDescent="0.2">
      <c r="F13" s="189"/>
      <c r="G13" s="74"/>
      <c r="H13" s="65" t="s">
        <v>43</v>
      </c>
      <c r="I13" s="65" t="s">
        <v>42</v>
      </c>
      <c r="J13" s="64"/>
    </row>
    <row r="14" spans="3:12" ht="9.9499999999999993" customHeight="1" x14ac:dyDescent="0.2">
      <c r="F14" s="66"/>
      <c r="G14" s="66"/>
      <c r="H14" s="67"/>
      <c r="I14" s="67"/>
      <c r="J14" s="64"/>
    </row>
    <row r="15" spans="3:12" ht="9.9499999999999993" customHeight="1" x14ac:dyDescent="0.2">
      <c r="F15" s="66"/>
      <c r="G15" s="66"/>
      <c r="H15" s="67"/>
      <c r="I15" s="67"/>
      <c r="J15" s="64"/>
    </row>
    <row r="16" spans="3:12" ht="30" customHeight="1" x14ac:dyDescent="0.2">
      <c r="F16" s="127" t="s">
        <v>29</v>
      </c>
      <c r="G16" s="66"/>
      <c r="H16" s="67"/>
      <c r="I16" s="67"/>
      <c r="J16" s="64"/>
    </row>
    <row r="17" spans="2:12" ht="35.1" customHeight="1" x14ac:dyDescent="0.2">
      <c r="D17" s="90"/>
      <c r="F17" s="143" t="str">
        <f>'Product Profile Trait List'!B19</f>
        <v>Seed &amp; Plant</v>
      </c>
      <c r="G17" s="89" t="s">
        <v>9</v>
      </c>
      <c r="H17" s="111" t="s">
        <v>20</v>
      </c>
      <c r="I17" s="112" t="s">
        <v>21</v>
      </c>
      <c r="J17" s="89" t="s">
        <v>22</v>
      </c>
    </row>
    <row r="18" spans="2:12" ht="59.25" customHeight="1" x14ac:dyDescent="0.2">
      <c r="B18" s="127" t="s">
        <v>28</v>
      </c>
      <c r="C18" s="91">
        <f>IF($J$90=1,I90,IF($J$90=2,I91,IF($J$90=3,I92,IF($J$90=4,I93,IF($J$90=5,I94,IF($J$90=6,I95,IF($J$90=7,I96,IF($J$90=8,I97,IF($J$90=9,I98,IF($J$90=10,I99,IF($J$90=11,I100,IF($J$90=12,I101,IF($J$90=13,I102,IF($J$90=14,I103,IF($J$90=15,I104,"")))))))))))))))</f>
        <v>15</v>
      </c>
      <c r="E18" s="68">
        <v>1</v>
      </c>
      <c r="F18" s="141">
        <f>'Product Profile Trait List'!D19</f>
        <v>0</v>
      </c>
      <c r="G18" s="141">
        <f>'Product Profile Trait List'!E19</f>
        <v>0</v>
      </c>
      <c r="H18" s="61"/>
      <c r="I18" s="62"/>
      <c r="J18" s="43"/>
      <c r="L18" s="69"/>
    </row>
    <row r="19" spans="2:12" ht="35.1" customHeight="1" x14ac:dyDescent="0.2">
      <c r="E19" s="68">
        <v>2</v>
      </c>
      <c r="F19" s="141">
        <f>'Product Profile Trait List'!D20</f>
        <v>0</v>
      </c>
      <c r="G19" s="141">
        <f>'Product Profile Trait List'!E20</f>
        <v>0</v>
      </c>
      <c r="H19" s="61"/>
      <c r="I19" s="62"/>
      <c r="J19" s="43"/>
    </row>
    <row r="20" spans="2:12" ht="35.1" customHeight="1" x14ac:dyDescent="0.2">
      <c r="E20" s="68">
        <v>3</v>
      </c>
      <c r="F20" s="141">
        <f>'Product Profile Trait List'!D21</f>
        <v>0</v>
      </c>
      <c r="G20" s="141">
        <f>'Product Profile Trait List'!E21</f>
        <v>0</v>
      </c>
      <c r="H20" s="61"/>
      <c r="I20" s="62"/>
      <c r="J20" s="43"/>
    </row>
    <row r="21" spans="2:12" ht="35.1" customHeight="1" x14ac:dyDescent="0.2">
      <c r="E21" s="68">
        <v>4</v>
      </c>
      <c r="F21" s="141">
        <f>'Product Profile Trait List'!D22</f>
        <v>0</v>
      </c>
      <c r="G21" s="141">
        <f>'Product Profile Trait List'!E22</f>
        <v>0</v>
      </c>
      <c r="H21" s="61"/>
      <c r="I21" s="62"/>
      <c r="J21" s="43"/>
    </row>
    <row r="22" spans="2:12" ht="35.1" customHeight="1" x14ac:dyDescent="0.2">
      <c r="E22" s="68">
        <v>5</v>
      </c>
      <c r="F22" s="141">
        <f>'Product Profile Trait List'!D23</f>
        <v>0</v>
      </c>
      <c r="G22" s="141">
        <f>'Product Profile Trait List'!E23</f>
        <v>0</v>
      </c>
      <c r="H22" s="61"/>
      <c r="I22" s="62"/>
      <c r="J22" s="43"/>
    </row>
    <row r="23" spans="2:12" ht="35.1" customHeight="1" x14ac:dyDescent="0.2">
      <c r="E23" s="68">
        <v>6</v>
      </c>
      <c r="F23" s="141">
        <f>'Product Profile Trait List'!D24</f>
        <v>0</v>
      </c>
      <c r="G23" s="141">
        <f>'Product Profile Trait List'!E24</f>
        <v>0</v>
      </c>
      <c r="H23" s="61"/>
      <c r="I23" s="62"/>
      <c r="J23" s="43"/>
    </row>
    <row r="24" spans="2:12" ht="35.1" customHeight="1" x14ac:dyDescent="0.2">
      <c r="E24" s="68">
        <v>7</v>
      </c>
      <c r="F24" s="141">
        <f>'Product Profile Trait List'!D25</f>
        <v>0</v>
      </c>
      <c r="G24" s="141">
        <f>'Product Profile Trait List'!E25</f>
        <v>0</v>
      </c>
      <c r="H24" s="61"/>
      <c r="I24" s="62"/>
      <c r="J24" s="43"/>
    </row>
    <row r="25" spans="2:12" ht="35.1" customHeight="1" x14ac:dyDescent="0.2">
      <c r="B25" s="69"/>
      <c r="E25" s="68">
        <v>8</v>
      </c>
      <c r="F25" s="141">
        <f>'Product Profile Trait List'!D26</f>
        <v>0</v>
      </c>
      <c r="G25" s="141">
        <f>'Product Profile Trait List'!E26</f>
        <v>0</v>
      </c>
      <c r="H25" s="61"/>
      <c r="I25" s="62"/>
      <c r="J25" s="43"/>
    </row>
    <row r="26" spans="2:12" ht="35.1" customHeight="1" x14ac:dyDescent="0.2">
      <c r="E26" s="68">
        <v>9</v>
      </c>
      <c r="F26" s="141">
        <f>'Product Profile Trait List'!D27</f>
        <v>0</v>
      </c>
      <c r="G26" s="141">
        <f>'Product Profile Trait List'!E27</f>
        <v>0</v>
      </c>
      <c r="H26" s="61"/>
      <c r="I26" s="62"/>
      <c r="J26" s="43"/>
    </row>
    <row r="27" spans="2:12" ht="35.1" customHeight="1" x14ac:dyDescent="0.2">
      <c r="E27" s="68">
        <v>10</v>
      </c>
      <c r="F27" s="141">
        <f>'Product Profile Trait List'!D28</f>
        <v>0</v>
      </c>
      <c r="G27" s="141">
        <f>'Product Profile Trait List'!E28</f>
        <v>0</v>
      </c>
      <c r="H27" s="61"/>
      <c r="I27" s="62"/>
      <c r="J27" s="43"/>
    </row>
    <row r="28" spans="2:12" ht="35.1" customHeight="1" x14ac:dyDescent="0.2">
      <c r="E28" s="68">
        <v>11</v>
      </c>
      <c r="F28" s="141">
        <f>'Product Profile Trait List'!D29</f>
        <v>0</v>
      </c>
      <c r="G28" s="141">
        <f>'Product Profile Trait List'!E29</f>
        <v>0</v>
      </c>
      <c r="H28" s="61"/>
      <c r="I28" s="62"/>
      <c r="J28" s="43"/>
    </row>
    <row r="29" spans="2:12" ht="35.1" customHeight="1" x14ac:dyDescent="0.2">
      <c r="E29" s="68">
        <v>12</v>
      </c>
      <c r="F29" s="141">
        <f>'Product Profile Trait List'!D30</f>
        <v>0</v>
      </c>
      <c r="G29" s="141">
        <f>'Product Profile Trait List'!E30</f>
        <v>0</v>
      </c>
      <c r="H29" s="61"/>
      <c r="I29" s="62"/>
      <c r="J29" s="43"/>
    </row>
    <row r="30" spans="2:12" ht="35.1" customHeight="1" x14ac:dyDescent="0.2">
      <c r="E30" s="68">
        <v>13</v>
      </c>
      <c r="F30" s="141">
        <f>'Product Profile Trait List'!D31</f>
        <v>0</v>
      </c>
      <c r="G30" s="141">
        <f>'Product Profile Trait List'!E31</f>
        <v>0</v>
      </c>
      <c r="H30" s="61"/>
      <c r="I30" s="62"/>
      <c r="J30" s="43"/>
    </row>
    <row r="31" spans="2:12" ht="35.1" customHeight="1" x14ac:dyDescent="0.2">
      <c r="E31" s="68">
        <v>14</v>
      </c>
      <c r="F31" s="141">
        <f>'Product Profile Trait List'!D32</f>
        <v>0</v>
      </c>
      <c r="G31" s="141">
        <f>'Product Profile Trait List'!E32</f>
        <v>0</v>
      </c>
      <c r="H31" s="61"/>
      <c r="I31" s="62"/>
      <c r="J31" s="43"/>
    </row>
    <row r="32" spans="2:12" ht="35.1" customHeight="1" x14ac:dyDescent="0.2">
      <c r="E32" s="68">
        <v>15</v>
      </c>
      <c r="F32" s="141">
        <f>'Product Profile Trait List'!D33</f>
        <v>0</v>
      </c>
      <c r="G32" s="141">
        <f>'Product Profile Trait List'!E33</f>
        <v>0</v>
      </c>
      <c r="H32" s="61"/>
      <c r="I32" s="62"/>
      <c r="J32" s="43"/>
    </row>
    <row r="33" spans="5:10" s="71" customFormat="1" ht="24.95" customHeight="1" x14ac:dyDescent="0.2">
      <c r="E33" s="70"/>
      <c r="F33" s="58"/>
      <c r="G33" s="58"/>
      <c r="H33" s="59"/>
      <c r="I33" s="59"/>
      <c r="J33" s="60"/>
    </row>
    <row r="34" spans="5:10" x14ac:dyDescent="0.2">
      <c r="F34" s="72"/>
      <c r="G34" s="72"/>
      <c r="H34" s="72"/>
      <c r="I34" s="72"/>
      <c r="J34" s="64"/>
    </row>
    <row r="35" spans="5:10" x14ac:dyDescent="0.2">
      <c r="F35" s="72"/>
      <c r="G35" s="72"/>
      <c r="H35" s="72"/>
      <c r="I35" s="72"/>
      <c r="J35" s="64"/>
    </row>
    <row r="36" spans="5:10" x14ac:dyDescent="0.2">
      <c r="F36" s="72"/>
      <c r="G36" s="72"/>
      <c r="H36" s="72"/>
      <c r="I36" s="72"/>
      <c r="J36" s="64"/>
    </row>
    <row r="37" spans="5:10" x14ac:dyDescent="0.2">
      <c r="F37" s="72"/>
      <c r="G37" s="72"/>
      <c r="H37" s="72"/>
      <c r="I37" s="72"/>
      <c r="J37" s="64"/>
    </row>
    <row r="38" spans="5:10" x14ac:dyDescent="0.2">
      <c r="F38" s="72"/>
      <c r="G38" s="72"/>
      <c r="H38" s="72"/>
      <c r="I38" s="72"/>
      <c r="J38" s="64"/>
    </row>
    <row r="39" spans="5:10" x14ac:dyDescent="0.2">
      <c r="F39" s="72"/>
      <c r="G39" s="72"/>
      <c r="H39" s="72"/>
      <c r="I39" s="72"/>
      <c r="J39" s="64"/>
    </row>
    <row r="40" spans="5:10" x14ac:dyDescent="0.2">
      <c r="F40" s="72"/>
      <c r="G40" s="72"/>
      <c r="H40" s="72"/>
      <c r="I40" s="72"/>
      <c r="J40" s="64"/>
    </row>
    <row r="41" spans="5:10" x14ac:dyDescent="0.2">
      <c r="F41" s="72"/>
      <c r="G41" s="72"/>
      <c r="H41" s="72"/>
      <c r="I41" s="72"/>
      <c r="J41" s="64"/>
    </row>
    <row r="42" spans="5:10" x14ac:dyDescent="0.2">
      <c r="F42" s="72"/>
      <c r="G42" s="72"/>
      <c r="H42" s="72"/>
      <c r="I42" s="72"/>
      <c r="J42" s="64"/>
    </row>
    <row r="43" spans="5:10" x14ac:dyDescent="0.2">
      <c r="F43" s="72"/>
      <c r="G43" s="72"/>
      <c r="H43" s="72"/>
      <c r="I43" s="72"/>
      <c r="J43" s="64"/>
    </row>
    <row r="44" spans="5:10" x14ac:dyDescent="0.2">
      <c r="F44" s="72"/>
      <c r="G44" s="72"/>
      <c r="H44" s="72"/>
      <c r="I44" s="72"/>
      <c r="J44" s="64"/>
    </row>
    <row r="45" spans="5:10" x14ac:dyDescent="0.2">
      <c r="F45" s="72"/>
      <c r="G45" s="72"/>
      <c r="H45" s="72"/>
      <c r="I45" s="72"/>
      <c r="J45" s="64"/>
    </row>
    <row r="46" spans="5:10" x14ac:dyDescent="0.2">
      <c r="F46" s="72"/>
      <c r="G46" s="72"/>
      <c r="H46" s="72"/>
      <c r="I46" s="72"/>
      <c r="J46" s="64"/>
    </row>
    <row r="47" spans="5:10" x14ac:dyDescent="0.2">
      <c r="F47" s="72"/>
      <c r="G47" s="72"/>
      <c r="H47" s="72"/>
      <c r="I47" s="72"/>
      <c r="J47" s="64"/>
    </row>
    <row r="48" spans="5:10" x14ac:dyDescent="0.2">
      <c r="F48" s="72"/>
      <c r="G48" s="72"/>
      <c r="H48" s="72"/>
      <c r="I48" s="72"/>
      <c r="J48" s="64"/>
    </row>
    <row r="49" spans="6:10" x14ac:dyDescent="0.2">
      <c r="F49" s="72"/>
      <c r="G49" s="72"/>
      <c r="H49" s="72"/>
      <c r="I49" s="72"/>
      <c r="J49" s="64"/>
    </row>
    <row r="50" spans="6:10" x14ac:dyDescent="0.2">
      <c r="F50" s="72"/>
      <c r="G50" s="72"/>
      <c r="H50" s="72"/>
      <c r="I50" s="72"/>
      <c r="J50" s="64"/>
    </row>
    <row r="51" spans="6:10" x14ac:dyDescent="0.2">
      <c r="F51" s="72"/>
      <c r="G51" s="72"/>
      <c r="H51" s="72"/>
      <c r="I51" s="72"/>
      <c r="J51" s="64"/>
    </row>
    <row r="52" spans="6:10" x14ac:dyDescent="0.2">
      <c r="F52" s="72"/>
      <c r="G52" s="72"/>
      <c r="H52" s="72"/>
      <c r="I52" s="72"/>
      <c r="J52" s="64"/>
    </row>
    <row r="53" spans="6:10" x14ac:dyDescent="0.2">
      <c r="F53" s="72"/>
      <c r="G53" s="72"/>
      <c r="H53" s="72"/>
      <c r="I53" s="72"/>
      <c r="J53" s="64"/>
    </row>
    <row r="54" spans="6:10" x14ac:dyDescent="0.2">
      <c r="F54" s="72"/>
      <c r="G54" s="72"/>
      <c r="H54" s="72"/>
      <c r="I54" s="72"/>
      <c r="J54" s="64"/>
    </row>
    <row r="55" spans="6:10" x14ac:dyDescent="0.2">
      <c r="F55" s="72"/>
      <c r="G55" s="72"/>
      <c r="H55" s="72"/>
      <c r="I55" s="72"/>
      <c r="J55" s="64"/>
    </row>
    <row r="56" spans="6:10" x14ac:dyDescent="0.2">
      <c r="F56" s="72"/>
      <c r="G56" s="72"/>
      <c r="H56" s="72"/>
      <c r="I56" s="72"/>
      <c r="J56" s="64"/>
    </row>
    <row r="57" spans="6:10" x14ac:dyDescent="0.2">
      <c r="F57" s="72"/>
      <c r="G57" s="72"/>
      <c r="H57" s="72"/>
      <c r="I57" s="72"/>
      <c r="J57" s="64"/>
    </row>
    <row r="58" spans="6:10" x14ac:dyDescent="0.2">
      <c r="F58" s="72"/>
      <c r="G58" s="72"/>
      <c r="H58" s="72"/>
      <c r="I58" s="72"/>
      <c r="J58" s="64"/>
    </row>
    <row r="59" spans="6:10" x14ac:dyDescent="0.2">
      <c r="F59" s="72"/>
      <c r="G59" s="72"/>
      <c r="H59" s="72"/>
      <c r="I59" s="72"/>
      <c r="J59" s="64"/>
    </row>
    <row r="60" spans="6:10" x14ac:dyDescent="0.2">
      <c r="F60" s="72"/>
      <c r="G60" s="72"/>
      <c r="H60" s="72"/>
      <c r="I60" s="72"/>
      <c r="J60" s="64"/>
    </row>
    <row r="61" spans="6:10" x14ac:dyDescent="0.2">
      <c r="F61" s="72"/>
      <c r="G61" s="72"/>
      <c r="H61" s="72"/>
      <c r="I61" s="72"/>
      <c r="J61" s="64"/>
    </row>
    <row r="62" spans="6:10" x14ac:dyDescent="0.2">
      <c r="F62" s="72"/>
      <c r="G62" s="72"/>
      <c r="H62" s="72"/>
      <c r="I62" s="72"/>
      <c r="J62" s="64"/>
    </row>
    <row r="63" spans="6:10" x14ac:dyDescent="0.2">
      <c r="F63" s="72"/>
      <c r="G63" s="72"/>
      <c r="H63" s="72"/>
      <c r="I63" s="72"/>
      <c r="J63" s="64"/>
    </row>
    <row r="64" spans="6:10" x14ac:dyDescent="0.2">
      <c r="F64" s="72"/>
      <c r="G64" s="72"/>
      <c r="H64" s="72"/>
      <c r="I64" s="72"/>
      <c r="J64" s="64"/>
    </row>
    <row r="65" spans="6:10" x14ac:dyDescent="0.2">
      <c r="F65" s="72"/>
      <c r="G65" s="72"/>
      <c r="H65" s="72"/>
      <c r="I65" s="72"/>
      <c r="J65" s="64"/>
    </row>
    <row r="66" spans="6:10" x14ac:dyDescent="0.2">
      <c r="F66" s="72"/>
      <c r="G66" s="72"/>
      <c r="H66" s="72"/>
      <c r="I66" s="72"/>
      <c r="J66" s="64"/>
    </row>
    <row r="67" spans="6:10" x14ac:dyDescent="0.2">
      <c r="F67" s="72"/>
      <c r="G67" s="72"/>
      <c r="H67" s="72"/>
      <c r="I67" s="72"/>
      <c r="J67" s="64"/>
    </row>
    <row r="68" spans="6:10" x14ac:dyDescent="0.2">
      <c r="F68" s="72"/>
      <c r="G68" s="72"/>
      <c r="H68" s="72"/>
      <c r="I68" s="72"/>
      <c r="J68" s="64"/>
    </row>
    <row r="69" spans="6:10" x14ac:dyDescent="0.2">
      <c r="F69" s="72"/>
      <c r="G69" s="72"/>
      <c r="H69" s="72"/>
      <c r="I69" s="72"/>
      <c r="J69" s="64"/>
    </row>
    <row r="70" spans="6:10" x14ac:dyDescent="0.2">
      <c r="F70" s="72"/>
      <c r="G70" s="72"/>
      <c r="H70" s="72"/>
      <c r="I70" s="72"/>
      <c r="J70" s="64"/>
    </row>
    <row r="71" spans="6:10" x14ac:dyDescent="0.2">
      <c r="F71" s="72"/>
      <c r="G71" s="72"/>
      <c r="H71" s="72"/>
      <c r="I71" s="72"/>
      <c r="J71" s="64"/>
    </row>
    <row r="72" spans="6:10" x14ac:dyDescent="0.2">
      <c r="F72" s="72"/>
      <c r="G72" s="72"/>
      <c r="H72" s="72"/>
      <c r="I72" s="72"/>
      <c r="J72" s="64"/>
    </row>
    <row r="73" spans="6:10" x14ac:dyDescent="0.2">
      <c r="F73" s="72"/>
      <c r="G73" s="72"/>
      <c r="H73" s="72"/>
      <c r="I73" s="72"/>
      <c r="J73" s="64"/>
    </row>
    <row r="74" spans="6:10" x14ac:dyDescent="0.2">
      <c r="F74" s="72"/>
      <c r="G74" s="72"/>
      <c r="H74" s="72"/>
      <c r="I74" s="72"/>
      <c r="J74" s="64"/>
    </row>
    <row r="75" spans="6:10" x14ac:dyDescent="0.2">
      <c r="F75" s="72"/>
      <c r="G75" s="72"/>
      <c r="H75" s="72"/>
      <c r="I75" s="72"/>
      <c r="J75" s="64"/>
    </row>
    <row r="76" spans="6:10" x14ac:dyDescent="0.2">
      <c r="F76" s="72"/>
      <c r="G76" s="72"/>
      <c r="H76" s="72"/>
      <c r="I76" s="72"/>
      <c r="J76" s="64"/>
    </row>
    <row r="77" spans="6:10" x14ac:dyDescent="0.2">
      <c r="F77" s="72"/>
      <c r="G77" s="72"/>
      <c r="H77" s="72"/>
      <c r="I77" s="72"/>
      <c r="J77" s="64"/>
    </row>
    <row r="78" spans="6:10" x14ac:dyDescent="0.2">
      <c r="F78" s="72"/>
      <c r="G78" s="72"/>
      <c r="H78" s="72"/>
      <c r="I78" s="72"/>
      <c r="J78" s="64"/>
    </row>
    <row r="79" spans="6:10" x14ac:dyDescent="0.2">
      <c r="F79" s="72"/>
      <c r="G79" s="72"/>
      <c r="H79" s="72"/>
      <c r="I79" s="72"/>
      <c r="J79" s="64"/>
    </row>
    <row r="80" spans="6:10" x14ac:dyDescent="0.2">
      <c r="F80" s="72"/>
      <c r="G80" s="72"/>
      <c r="H80" s="72"/>
      <c r="I80" s="72"/>
      <c r="J80" s="64"/>
    </row>
    <row r="81" spans="6:10" x14ac:dyDescent="0.2">
      <c r="F81" s="72"/>
      <c r="G81" s="72"/>
      <c r="H81" s="72"/>
      <c r="I81" s="72"/>
      <c r="J81" s="64"/>
    </row>
    <row r="82" spans="6:10" x14ac:dyDescent="0.2">
      <c r="F82" s="72"/>
      <c r="G82" s="72"/>
      <c r="H82" s="72"/>
      <c r="I82" s="72"/>
      <c r="J82" s="64"/>
    </row>
    <row r="83" spans="6:10" x14ac:dyDescent="0.2">
      <c r="F83" s="72"/>
      <c r="G83" s="72"/>
      <c r="H83" s="72"/>
      <c r="I83" s="72"/>
      <c r="J83" s="64"/>
    </row>
    <row r="84" spans="6:10" x14ac:dyDescent="0.2">
      <c r="F84" s="72"/>
      <c r="G84" s="72"/>
      <c r="H84" s="72"/>
      <c r="I84" s="72"/>
      <c r="J84" s="64"/>
    </row>
    <row r="85" spans="6:10" x14ac:dyDescent="0.2">
      <c r="F85" s="72"/>
      <c r="G85" s="72"/>
      <c r="H85" s="72"/>
      <c r="I85" s="72"/>
      <c r="J85" s="64"/>
    </row>
    <row r="86" spans="6:10" x14ac:dyDescent="0.2">
      <c r="F86" s="72"/>
      <c r="G86" s="72"/>
      <c r="H86" s="72"/>
      <c r="I86" s="72"/>
      <c r="J86" s="64"/>
    </row>
    <row r="87" spans="6:10" x14ac:dyDescent="0.2">
      <c r="F87" s="72"/>
      <c r="G87" s="72">
        <v>0</v>
      </c>
      <c r="H87" s="72"/>
      <c r="I87" s="72"/>
      <c r="J87" s="64"/>
    </row>
    <row r="88" spans="6:10" x14ac:dyDescent="0.2">
      <c r="J88" s="76">
        <v>15</v>
      </c>
    </row>
    <row r="89" spans="6:10" x14ac:dyDescent="0.2">
      <c r="F89" s="75" t="str">
        <f>'Profile Input'!$F$17</f>
        <v>Crop Yield</v>
      </c>
      <c r="G89" s="75">
        <v>1</v>
      </c>
    </row>
    <row r="90" spans="6:10" x14ac:dyDescent="0.2">
      <c r="F90" s="75" t="str">
        <f>'Profile Input (2)'!$F$17</f>
        <v>Seed &amp; Plant</v>
      </c>
      <c r="H90" s="75">
        <v>1</v>
      </c>
      <c r="I90" s="75">
        <v>1</v>
      </c>
      <c r="J90" s="76">
        <v>15</v>
      </c>
    </row>
    <row r="91" spans="6:10" x14ac:dyDescent="0.2">
      <c r="F91" s="75" t="str">
        <f>'Profile Input (3)'!$F$17</f>
        <v>Biotic Stress</v>
      </c>
      <c r="H91" s="75">
        <v>2</v>
      </c>
      <c r="I91" s="75">
        <v>2</v>
      </c>
      <c r="J91" s="76">
        <v>15</v>
      </c>
    </row>
    <row r="92" spans="6:10" x14ac:dyDescent="0.2">
      <c r="F92" s="75" t="str">
        <f>'Profile Input (4)'!$F$17</f>
        <v>Abiotic Stress</v>
      </c>
      <c r="H92" s="75">
        <v>3</v>
      </c>
      <c r="I92" s="75">
        <v>3</v>
      </c>
    </row>
    <row r="93" spans="6:10" x14ac:dyDescent="0.2">
      <c r="F93" s="75" t="str">
        <f>'Profile Input (5)'!$F$17</f>
        <v>Crop Handling</v>
      </c>
      <c r="H93" s="75">
        <v>4</v>
      </c>
      <c r="I93" s="75">
        <v>4</v>
      </c>
    </row>
    <row r="94" spans="6:10" x14ac:dyDescent="0.2">
      <c r="F94" s="75" t="str">
        <f>'Profile Input (6)'!$F$17</f>
        <v>Value Chain</v>
      </c>
      <c r="H94" s="75">
        <v>5</v>
      </c>
      <c r="I94" s="75">
        <v>5</v>
      </c>
    </row>
    <row r="95" spans="6:10" x14ac:dyDescent="0.2">
      <c r="H95" s="75">
        <v>6</v>
      </c>
      <c r="I95" s="75">
        <v>6</v>
      </c>
    </row>
    <row r="96" spans="6:10" x14ac:dyDescent="0.2">
      <c r="H96" s="75">
        <v>7</v>
      </c>
      <c r="I96" s="75">
        <v>7</v>
      </c>
    </row>
    <row r="97" spans="8:9" x14ac:dyDescent="0.2">
      <c r="H97" s="75">
        <v>8</v>
      </c>
      <c r="I97" s="75">
        <v>8</v>
      </c>
    </row>
    <row r="98" spans="8:9" x14ac:dyDescent="0.2">
      <c r="H98" s="75">
        <v>9</v>
      </c>
      <c r="I98" s="75">
        <v>9</v>
      </c>
    </row>
    <row r="99" spans="8:9" x14ac:dyDescent="0.2">
      <c r="H99" s="75">
        <v>10</v>
      </c>
      <c r="I99" s="75">
        <v>10</v>
      </c>
    </row>
    <row r="100" spans="8:9" x14ac:dyDescent="0.2">
      <c r="I100" s="75">
        <v>11</v>
      </c>
    </row>
    <row r="101" spans="8:9" x14ac:dyDescent="0.2">
      <c r="I101" s="75">
        <v>12</v>
      </c>
    </row>
    <row r="102" spans="8:9" x14ac:dyDescent="0.2">
      <c r="I102" s="75">
        <v>13</v>
      </c>
    </row>
    <row r="103" spans="8:9" x14ac:dyDescent="0.2">
      <c r="I103" s="75">
        <v>14</v>
      </c>
    </row>
    <row r="104" spans="8:9" x14ac:dyDescent="0.2">
      <c r="I104" s="75">
        <v>15</v>
      </c>
    </row>
  </sheetData>
  <sheetProtection password="DECE" sheet="1" objects="1" scenarios="1" formatCells="0" formatColumns="0" formatRows="0"/>
  <mergeCells count="2">
    <mergeCell ref="H11:I11"/>
    <mergeCell ref="F12:F13"/>
  </mergeCells>
  <dataValidations count="1">
    <dataValidation type="list" allowBlank="1" showInputMessage="1" showErrorMessage="1" sqref="H18:I32" xr:uid="{00000000-0002-0000-0300-000000000000}">
      <formula1>$H$89:$H$99</formula1>
    </dataValidation>
  </dataValidations>
  <printOptions horizontalCentered="1"/>
  <pageMargins left="0.75" right="0.75" top="1" bottom="1" header="0.5" footer="0.5"/>
  <pageSetup scale="5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2801" r:id="rId4" name="Drop Down 1">
              <controlPr defaultSize="0" autoLine="0" autoPict="0" macro="[0]!Sheet13.Category2">
                <anchor moveWithCells="1">
                  <from>
                    <xdr:col>6</xdr:col>
                    <xdr:colOff>9525</xdr:colOff>
                    <xdr:row>10</xdr:row>
                    <xdr:rowOff>381000</xdr:rowOff>
                  </from>
                  <to>
                    <xdr:col>6</xdr:col>
                    <xdr:colOff>819150</xdr:colOff>
                    <xdr:row>13</xdr:row>
                    <xdr:rowOff>28575</xdr:rowOff>
                  </to>
                </anchor>
              </controlPr>
            </control>
          </mc:Choice>
        </mc:AlternateContent>
        <mc:AlternateContent xmlns:mc="http://schemas.openxmlformats.org/markup-compatibility/2006">
          <mc:Choice Requires="x14">
            <control shapeId="332802" r:id="rId5" name="Button 2">
              <controlPr defaultSize="0" print="0" autoFill="0" autoPict="0" macro="[0]!Clear">
                <anchor moveWithCells="1" sizeWithCells="1">
                  <from>
                    <xdr:col>6</xdr:col>
                    <xdr:colOff>1038225</xdr:colOff>
                    <xdr:row>11</xdr:row>
                    <xdr:rowOff>47625</xdr:rowOff>
                  </from>
                  <to>
                    <xdr:col>6</xdr:col>
                    <xdr:colOff>2047875</xdr:colOff>
                    <xdr:row>13</xdr:row>
                    <xdr:rowOff>19050</xdr:rowOff>
                  </to>
                </anchor>
              </controlPr>
            </control>
          </mc:Choice>
        </mc:AlternateContent>
        <mc:AlternateContent xmlns:mc="http://schemas.openxmlformats.org/markup-compatibility/2006">
          <mc:Choice Requires="x14">
            <control shapeId="332803" r:id="rId6" name="Drop Down 3">
              <controlPr defaultSize="0" autoLine="0" autoPict="0" macro="[0]!Sheet13.HideRow2">
                <anchor moveWithCells="1">
                  <from>
                    <xdr:col>3</xdr:col>
                    <xdr:colOff>9525</xdr:colOff>
                    <xdr:row>17</xdr:row>
                    <xdr:rowOff>9525</xdr:rowOff>
                  </from>
                  <to>
                    <xdr:col>3</xdr:col>
                    <xdr:colOff>647700</xdr:colOff>
                    <xdr:row>18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indexed="27"/>
    <pageSetUpPr autoPageBreaks="0" fitToPage="1"/>
  </sheetPr>
  <dimension ref="B1:L104"/>
  <sheetViews>
    <sheetView showGridLines="0" showRowColHeaders="0" showZeros="0" topLeftCell="A4" zoomScale="70" zoomScaleNormal="70" workbookViewId="0">
      <selection activeCell="H18" sqref="H18"/>
    </sheetView>
  </sheetViews>
  <sheetFormatPr defaultColWidth="8.85546875" defaultRowHeight="12.75" x14ac:dyDescent="0.2"/>
  <cols>
    <col min="1" max="1" width="3.7109375" style="67" customWidth="1"/>
    <col min="2" max="2" width="16.7109375" style="67" customWidth="1"/>
    <col min="3" max="4" width="12.7109375" style="67" customWidth="1"/>
    <col min="5" max="5" width="4.140625" style="63" customWidth="1"/>
    <col min="6" max="6" width="47.42578125" style="75" customWidth="1"/>
    <col min="7" max="7" width="59.140625" style="75" customWidth="1"/>
    <col min="8" max="9" width="23.7109375" style="75" customWidth="1"/>
    <col min="10" max="10" width="65.140625" style="76" customWidth="1"/>
    <col min="11" max="11" width="8.85546875" style="67" customWidth="1"/>
    <col min="12" max="12" width="10.28515625" style="67" customWidth="1"/>
    <col min="13" max="16384" width="8.85546875" style="67"/>
  </cols>
  <sheetData>
    <row r="1" spans="3:12" s="7" customFormat="1" hidden="1" x14ac:dyDescent="0.2">
      <c r="J1" s="40"/>
    </row>
    <row r="2" spans="3:12" s="7" customFormat="1" hidden="1" x14ac:dyDescent="0.2">
      <c r="J2" s="40"/>
    </row>
    <row r="3" spans="3:12" s="7" customFormat="1" hidden="1" x14ac:dyDescent="0.2">
      <c r="F3" s="45"/>
      <c r="G3" s="45"/>
      <c r="H3" s="45"/>
      <c r="I3" s="45"/>
      <c r="J3" s="40"/>
      <c r="K3" s="45"/>
      <c r="L3" s="45"/>
    </row>
    <row r="4" spans="3:12" s="7" customFormat="1" x14ac:dyDescent="0.2">
      <c r="F4" s="45"/>
      <c r="G4" s="45"/>
      <c r="H4" s="45"/>
      <c r="I4" s="45"/>
      <c r="J4" s="40"/>
      <c r="K4" s="45"/>
      <c r="L4" s="45"/>
    </row>
    <row r="5" spans="3:12" s="7" customFormat="1" x14ac:dyDescent="0.2">
      <c r="F5" s="45"/>
      <c r="G5" s="45"/>
      <c r="H5" s="45"/>
      <c r="I5" s="45"/>
      <c r="J5" s="40"/>
      <c r="K5" s="45"/>
      <c r="L5" s="45"/>
    </row>
    <row r="6" spans="3:12" s="7" customFormat="1" x14ac:dyDescent="0.2">
      <c r="F6" s="45"/>
      <c r="G6" s="45"/>
      <c r="H6" s="45"/>
      <c r="I6" s="45"/>
      <c r="J6" s="40"/>
      <c r="K6" s="45"/>
      <c r="L6" s="45"/>
    </row>
    <row r="7" spans="3:12" s="7" customFormat="1" x14ac:dyDescent="0.2">
      <c r="F7" s="45"/>
      <c r="G7" s="45"/>
      <c r="H7" s="45"/>
      <c r="I7" s="45"/>
      <c r="J7" s="40"/>
      <c r="K7" s="45"/>
      <c r="L7" s="45"/>
    </row>
    <row r="8" spans="3:12" s="7" customFormat="1" ht="3.6" customHeight="1" x14ac:dyDescent="0.2">
      <c r="F8" s="47"/>
      <c r="G8" s="47"/>
      <c r="H8" s="47"/>
      <c r="I8" s="47"/>
      <c r="J8" s="47"/>
      <c r="K8" s="45"/>
      <c r="L8" s="45"/>
    </row>
    <row r="9" spans="3:12" s="7" customFormat="1" ht="28.9" customHeight="1" x14ac:dyDescent="0.3">
      <c r="F9" s="77" t="str">
        <f>'Market target information'!F12 &amp; " " &amp; "Profile"</f>
        <v xml:space="preserve"> Profile</v>
      </c>
      <c r="G9" s="45"/>
      <c r="H9" s="45"/>
      <c r="I9" s="45"/>
      <c r="J9" s="40"/>
      <c r="K9" s="45"/>
      <c r="L9" s="45"/>
    </row>
    <row r="10" spans="3:12" s="63" customFormat="1" ht="24.6" customHeight="1" x14ac:dyDescent="0.2">
      <c r="J10" s="64"/>
    </row>
    <row r="11" spans="3:12" s="63" customFormat="1" ht="30" customHeight="1" x14ac:dyDescent="0.2">
      <c r="C11" s="142"/>
      <c r="F11" s="127" t="s">
        <v>24</v>
      </c>
      <c r="G11" s="73"/>
      <c r="H11" s="187" t="s">
        <v>23</v>
      </c>
      <c r="I11" s="187"/>
      <c r="J11" s="64"/>
    </row>
    <row r="12" spans="3:12" s="63" customFormat="1" ht="24.95" customHeight="1" x14ac:dyDescent="0.2">
      <c r="F12" s="188" t="str">
        <f>IF($G$89=1,F89,IF($G$89=2,F90,IF($G$89=3,F91,IF($G$89=4,F92,IF($G$89=5,F93,IF($G$89=6,F94,F17))))))</f>
        <v>Seed &amp; Plant</v>
      </c>
      <c r="G12" s="74"/>
      <c r="H12" s="65" t="s">
        <v>40</v>
      </c>
      <c r="I12" s="65" t="s">
        <v>41</v>
      </c>
      <c r="J12" s="64"/>
    </row>
    <row r="13" spans="3:12" s="63" customFormat="1" ht="24.95" customHeight="1" x14ac:dyDescent="0.2">
      <c r="F13" s="189"/>
      <c r="G13" s="74"/>
      <c r="H13" s="65" t="s">
        <v>43</v>
      </c>
      <c r="I13" s="65" t="s">
        <v>42</v>
      </c>
      <c r="J13" s="64"/>
    </row>
    <row r="14" spans="3:12" ht="9.9499999999999993" customHeight="1" x14ac:dyDescent="0.2">
      <c r="F14" s="66"/>
      <c r="G14" s="66"/>
      <c r="H14" s="67"/>
      <c r="I14" s="67"/>
      <c r="J14" s="64"/>
    </row>
    <row r="15" spans="3:12" ht="9.9499999999999993" customHeight="1" x14ac:dyDescent="0.2">
      <c r="F15" s="66"/>
      <c r="G15" s="66"/>
      <c r="H15" s="67"/>
      <c r="I15" s="67"/>
      <c r="J15" s="64"/>
    </row>
    <row r="16" spans="3:12" ht="30" customHeight="1" x14ac:dyDescent="0.2">
      <c r="F16" s="127" t="s">
        <v>29</v>
      </c>
      <c r="G16" s="66"/>
      <c r="H16" s="67"/>
      <c r="I16" s="67"/>
      <c r="J16" s="64"/>
    </row>
    <row r="17" spans="2:12" ht="35.1" customHeight="1" x14ac:dyDescent="0.2">
      <c r="D17" s="90"/>
      <c r="F17" s="143" t="str">
        <f>'Product Profile Trait List'!B34</f>
        <v>Biotic Stress</v>
      </c>
      <c r="G17" s="89" t="s">
        <v>9</v>
      </c>
      <c r="H17" s="111" t="s">
        <v>20</v>
      </c>
      <c r="I17" s="112" t="s">
        <v>21</v>
      </c>
      <c r="J17" s="89" t="s">
        <v>22</v>
      </c>
    </row>
    <row r="18" spans="2:12" ht="59.25" customHeight="1" x14ac:dyDescent="0.2">
      <c r="B18" s="127" t="s">
        <v>28</v>
      </c>
      <c r="C18" s="91">
        <f>IF($J$90=1,I90,IF($J$90=2,I91,IF($J$90=3,I92,IF($J$90=4,I93,IF($J$90=5,I94,IF($J$90=6,I95,IF($J$90=7,I96,IF($J$90=8,I97,IF($J$90=9,I98,IF($J$90=10,I99,IF($J$90=11,I100,IF($J$90=12,I101,IF($J$90=13,I102,IF($J$90=14,I103,IF($J$90=15,I104,"")))))))))))))))</f>
        <v>15</v>
      </c>
      <c r="E18" s="68">
        <v>1</v>
      </c>
      <c r="F18" s="141">
        <f>'Product Profile Trait List'!D34</f>
        <v>0</v>
      </c>
      <c r="G18" s="141">
        <f>'Product Profile Trait List'!E34</f>
        <v>0</v>
      </c>
      <c r="H18" s="61"/>
      <c r="I18" s="62"/>
      <c r="J18" s="43"/>
      <c r="L18" s="69"/>
    </row>
    <row r="19" spans="2:12" ht="35.1" customHeight="1" x14ac:dyDescent="0.2">
      <c r="E19" s="68">
        <v>2</v>
      </c>
      <c r="F19" s="141">
        <f>'Product Profile Trait List'!D35</f>
        <v>0</v>
      </c>
      <c r="G19" s="141">
        <f>'Product Profile Trait List'!E35</f>
        <v>0</v>
      </c>
      <c r="H19" s="61"/>
      <c r="I19" s="62"/>
      <c r="J19" s="43"/>
    </row>
    <row r="20" spans="2:12" ht="35.1" customHeight="1" x14ac:dyDescent="0.2">
      <c r="E20" s="68">
        <v>3</v>
      </c>
      <c r="F20" s="141">
        <f>'Product Profile Trait List'!D36</f>
        <v>0</v>
      </c>
      <c r="G20" s="141">
        <f>'Product Profile Trait List'!E36</f>
        <v>0</v>
      </c>
      <c r="H20" s="61"/>
      <c r="I20" s="62"/>
      <c r="J20" s="43"/>
    </row>
    <row r="21" spans="2:12" ht="35.1" customHeight="1" x14ac:dyDescent="0.2">
      <c r="E21" s="68">
        <v>4</v>
      </c>
      <c r="F21" s="141">
        <f>'Product Profile Trait List'!D37</f>
        <v>0</v>
      </c>
      <c r="G21" s="141">
        <f>'Product Profile Trait List'!E37</f>
        <v>0</v>
      </c>
      <c r="H21" s="61"/>
      <c r="I21" s="62"/>
      <c r="J21" s="43"/>
    </row>
    <row r="22" spans="2:12" ht="35.1" customHeight="1" x14ac:dyDescent="0.2">
      <c r="E22" s="68">
        <v>5</v>
      </c>
      <c r="F22" s="141">
        <f>'Product Profile Trait List'!D38</f>
        <v>0</v>
      </c>
      <c r="G22" s="141">
        <f>'Product Profile Trait List'!E38</f>
        <v>0</v>
      </c>
      <c r="H22" s="61"/>
      <c r="I22" s="62"/>
      <c r="J22" s="43"/>
    </row>
    <row r="23" spans="2:12" ht="35.1" customHeight="1" x14ac:dyDescent="0.2">
      <c r="E23" s="68">
        <v>6</v>
      </c>
      <c r="F23" s="141">
        <f>'Product Profile Trait List'!D39</f>
        <v>0</v>
      </c>
      <c r="G23" s="141">
        <f>'Product Profile Trait List'!E39</f>
        <v>0</v>
      </c>
      <c r="H23" s="61"/>
      <c r="I23" s="62"/>
      <c r="J23" s="43"/>
    </row>
    <row r="24" spans="2:12" ht="35.1" customHeight="1" x14ac:dyDescent="0.2">
      <c r="E24" s="68">
        <v>7</v>
      </c>
      <c r="F24" s="141">
        <f>'Product Profile Trait List'!D40</f>
        <v>0</v>
      </c>
      <c r="G24" s="141">
        <f>'Product Profile Trait List'!E40</f>
        <v>0</v>
      </c>
      <c r="H24" s="61"/>
      <c r="I24" s="62"/>
      <c r="J24" s="43"/>
    </row>
    <row r="25" spans="2:12" ht="35.1" customHeight="1" x14ac:dyDescent="0.2">
      <c r="B25" s="69"/>
      <c r="E25" s="68">
        <v>8</v>
      </c>
      <c r="F25" s="141">
        <f>'Product Profile Trait List'!D41</f>
        <v>0</v>
      </c>
      <c r="G25" s="141">
        <f>'Product Profile Trait List'!E41</f>
        <v>0</v>
      </c>
      <c r="H25" s="61"/>
      <c r="I25" s="62"/>
      <c r="J25" s="43"/>
    </row>
    <row r="26" spans="2:12" ht="35.1" customHeight="1" x14ac:dyDescent="0.2">
      <c r="E26" s="68">
        <v>9</v>
      </c>
      <c r="F26" s="141">
        <f>'Product Profile Trait List'!D42</f>
        <v>0</v>
      </c>
      <c r="G26" s="141">
        <f>'Product Profile Trait List'!E42</f>
        <v>0</v>
      </c>
      <c r="H26" s="61"/>
      <c r="I26" s="62"/>
      <c r="J26" s="43"/>
    </row>
    <row r="27" spans="2:12" ht="35.1" customHeight="1" x14ac:dyDescent="0.2">
      <c r="E27" s="68">
        <v>10</v>
      </c>
      <c r="F27" s="141">
        <f>'Product Profile Trait List'!D43</f>
        <v>0</v>
      </c>
      <c r="G27" s="141">
        <f>'Product Profile Trait List'!E43</f>
        <v>0</v>
      </c>
      <c r="H27" s="61"/>
      <c r="I27" s="62"/>
      <c r="J27" s="43"/>
    </row>
    <row r="28" spans="2:12" ht="35.1" customHeight="1" x14ac:dyDescent="0.2">
      <c r="E28" s="68">
        <v>11</v>
      </c>
      <c r="F28" s="141">
        <f>'Product Profile Trait List'!D44</f>
        <v>0</v>
      </c>
      <c r="G28" s="141">
        <f>'Product Profile Trait List'!E44</f>
        <v>0</v>
      </c>
      <c r="H28" s="61"/>
      <c r="I28" s="62"/>
      <c r="J28" s="43"/>
    </row>
    <row r="29" spans="2:12" ht="35.1" customHeight="1" x14ac:dyDescent="0.2">
      <c r="E29" s="68">
        <v>12</v>
      </c>
      <c r="F29" s="141">
        <f>'Product Profile Trait List'!D45</f>
        <v>0</v>
      </c>
      <c r="G29" s="141">
        <f>'Product Profile Trait List'!E45</f>
        <v>0</v>
      </c>
      <c r="H29" s="61"/>
      <c r="I29" s="62"/>
      <c r="J29" s="43"/>
    </row>
    <row r="30" spans="2:12" ht="35.1" customHeight="1" x14ac:dyDescent="0.2">
      <c r="E30" s="68">
        <v>13</v>
      </c>
      <c r="F30" s="141">
        <f>'Product Profile Trait List'!D46</f>
        <v>0</v>
      </c>
      <c r="G30" s="141">
        <f>'Product Profile Trait List'!E46</f>
        <v>0</v>
      </c>
      <c r="H30" s="61"/>
      <c r="I30" s="62"/>
      <c r="J30" s="43"/>
    </row>
    <row r="31" spans="2:12" ht="35.1" customHeight="1" x14ac:dyDescent="0.2">
      <c r="E31" s="68">
        <v>14</v>
      </c>
      <c r="F31" s="141">
        <f>'Product Profile Trait List'!D47</f>
        <v>0</v>
      </c>
      <c r="G31" s="141">
        <f>'Product Profile Trait List'!E47</f>
        <v>0</v>
      </c>
      <c r="H31" s="61"/>
      <c r="I31" s="62"/>
      <c r="J31" s="43"/>
    </row>
    <row r="32" spans="2:12" ht="35.1" customHeight="1" x14ac:dyDescent="0.2">
      <c r="E32" s="68">
        <v>15</v>
      </c>
      <c r="F32" s="141">
        <f>'Product Profile Trait List'!D48</f>
        <v>0</v>
      </c>
      <c r="G32" s="141">
        <f>'Product Profile Trait List'!E48</f>
        <v>0</v>
      </c>
      <c r="H32" s="61"/>
      <c r="I32" s="62"/>
      <c r="J32" s="43"/>
    </row>
    <row r="33" spans="5:10" s="71" customFormat="1" ht="24.95" customHeight="1" x14ac:dyDescent="0.2">
      <c r="E33" s="70"/>
      <c r="F33" s="58"/>
      <c r="G33" s="58"/>
      <c r="H33" s="59"/>
      <c r="I33" s="59"/>
      <c r="J33" s="60"/>
    </row>
    <row r="34" spans="5:10" x14ac:dyDescent="0.2">
      <c r="F34" s="72"/>
      <c r="G34" s="72"/>
      <c r="H34" s="72"/>
      <c r="I34" s="72"/>
      <c r="J34" s="64"/>
    </row>
    <row r="35" spans="5:10" x14ac:dyDescent="0.2">
      <c r="F35" s="72"/>
      <c r="G35" s="72"/>
      <c r="H35" s="72"/>
      <c r="I35" s="72"/>
      <c r="J35" s="64"/>
    </row>
    <row r="36" spans="5:10" x14ac:dyDescent="0.2">
      <c r="F36" s="72"/>
      <c r="G36" s="72"/>
      <c r="H36" s="72"/>
      <c r="I36" s="72"/>
      <c r="J36" s="64"/>
    </row>
    <row r="37" spans="5:10" x14ac:dyDescent="0.2">
      <c r="F37" s="72"/>
      <c r="G37" s="72"/>
      <c r="H37" s="72"/>
      <c r="I37" s="72"/>
      <c r="J37" s="64"/>
    </row>
    <row r="38" spans="5:10" x14ac:dyDescent="0.2">
      <c r="F38" s="72"/>
      <c r="G38" s="72"/>
      <c r="H38" s="72"/>
      <c r="I38" s="72"/>
      <c r="J38" s="64"/>
    </row>
    <row r="39" spans="5:10" x14ac:dyDescent="0.2">
      <c r="F39" s="72"/>
      <c r="G39" s="72"/>
      <c r="H39" s="72"/>
      <c r="I39" s="72"/>
      <c r="J39" s="64"/>
    </row>
    <row r="40" spans="5:10" x14ac:dyDescent="0.2">
      <c r="F40" s="72"/>
      <c r="G40" s="72"/>
      <c r="H40" s="72"/>
      <c r="I40" s="72"/>
      <c r="J40" s="64"/>
    </row>
    <row r="41" spans="5:10" x14ac:dyDescent="0.2">
      <c r="F41" s="72"/>
      <c r="G41" s="72"/>
      <c r="H41" s="72"/>
      <c r="I41" s="72"/>
      <c r="J41" s="64"/>
    </row>
    <row r="42" spans="5:10" x14ac:dyDescent="0.2">
      <c r="F42" s="72"/>
      <c r="G42" s="72"/>
      <c r="H42" s="72"/>
      <c r="I42" s="72"/>
      <c r="J42" s="64"/>
    </row>
    <row r="43" spans="5:10" x14ac:dyDescent="0.2">
      <c r="F43" s="72"/>
      <c r="G43" s="72"/>
      <c r="H43" s="72"/>
      <c r="I43" s="72"/>
      <c r="J43" s="64"/>
    </row>
    <row r="44" spans="5:10" x14ac:dyDescent="0.2">
      <c r="F44" s="72"/>
      <c r="G44" s="72"/>
      <c r="H44" s="72"/>
      <c r="I44" s="72"/>
      <c r="J44" s="64"/>
    </row>
    <row r="45" spans="5:10" x14ac:dyDescent="0.2">
      <c r="F45" s="72"/>
      <c r="G45" s="72"/>
      <c r="H45" s="72"/>
      <c r="I45" s="72"/>
      <c r="J45" s="64"/>
    </row>
    <row r="46" spans="5:10" x14ac:dyDescent="0.2">
      <c r="F46" s="72"/>
      <c r="G46" s="72"/>
      <c r="H46" s="72"/>
      <c r="I46" s="72"/>
      <c r="J46" s="64"/>
    </row>
    <row r="47" spans="5:10" x14ac:dyDescent="0.2">
      <c r="F47" s="72"/>
      <c r="G47" s="72"/>
      <c r="H47" s="72"/>
      <c r="I47" s="72"/>
      <c r="J47" s="64"/>
    </row>
    <row r="48" spans="5:10" x14ac:dyDescent="0.2">
      <c r="F48" s="72"/>
      <c r="G48" s="72"/>
      <c r="H48" s="72"/>
      <c r="I48" s="72"/>
      <c r="J48" s="64"/>
    </row>
    <row r="49" spans="6:10" x14ac:dyDescent="0.2">
      <c r="F49" s="72"/>
      <c r="G49" s="72"/>
      <c r="H49" s="72"/>
      <c r="I49" s="72"/>
      <c r="J49" s="64"/>
    </row>
    <row r="50" spans="6:10" x14ac:dyDescent="0.2">
      <c r="F50" s="72"/>
      <c r="G50" s="72"/>
      <c r="H50" s="72"/>
      <c r="I50" s="72"/>
      <c r="J50" s="64"/>
    </row>
    <row r="51" spans="6:10" x14ac:dyDescent="0.2">
      <c r="F51" s="72"/>
      <c r="G51" s="72"/>
      <c r="H51" s="72"/>
      <c r="I51" s="72"/>
      <c r="J51" s="64"/>
    </row>
    <row r="52" spans="6:10" x14ac:dyDescent="0.2">
      <c r="F52" s="72"/>
      <c r="G52" s="72"/>
      <c r="H52" s="72"/>
      <c r="I52" s="72"/>
      <c r="J52" s="64"/>
    </row>
    <row r="53" spans="6:10" x14ac:dyDescent="0.2">
      <c r="F53" s="72"/>
      <c r="G53" s="72"/>
      <c r="H53" s="72"/>
      <c r="I53" s="72"/>
      <c r="J53" s="64"/>
    </row>
    <row r="54" spans="6:10" x14ac:dyDescent="0.2">
      <c r="F54" s="72"/>
      <c r="G54" s="72"/>
      <c r="H54" s="72"/>
      <c r="I54" s="72"/>
      <c r="J54" s="64"/>
    </row>
    <row r="55" spans="6:10" x14ac:dyDescent="0.2">
      <c r="F55" s="72"/>
      <c r="G55" s="72"/>
      <c r="H55" s="72"/>
      <c r="I55" s="72"/>
      <c r="J55" s="64"/>
    </row>
    <row r="56" spans="6:10" x14ac:dyDescent="0.2">
      <c r="F56" s="72"/>
      <c r="G56" s="72"/>
      <c r="H56" s="72"/>
      <c r="I56" s="72"/>
      <c r="J56" s="64"/>
    </row>
    <row r="57" spans="6:10" x14ac:dyDescent="0.2">
      <c r="F57" s="72"/>
      <c r="G57" s="72"/>
      <c r="H57" s="72"/>
      <c r="I57" s="72"/>
      <c r="J57" s="64"/>
    </row>
    <row r="58" spans="6:10" x14ac:dyDescent="0.2">
      <c r="F58" s="72"/>
      <c r="G58" s="72"/>
      <c r="H58" s="72"/>
      <c r="I58" s="72"/>
      <c r="J58" s="64"/>
    </row>
    <row r="59" spans="6:10" x14ac:dyDescent="0.2">
      <c r="F59" s="72"/>
      <c r="G59" s="72"/>
      <c r="H59" s="72"/>
      <c r="I59" s="72"/>
      <c r="J59" s="64"/>
    </row>
    <row r="60" spans="6:10" x14ac:dyDescent="0.2">
      <c r="F60" s="72"/>
      <c r="G60" s="72"/>
      <c r="H60" s="72"/>
      <c r="I60" s="72"/>
      <c r="J60" s="64"/>
    </row>
    <row r="61" spans="6:10" x14ac:dyDescent="0.2">
      <c r="F61" s="72"/>
      <c r="G61" s="72"/>
      <c r="H61" s="72"/>
      <c r="I61" s="72"/>
      <c r="J61" s="64"/>
    </row>
    <row r="62" spans="6:10" x14ac:dyDescent="0.2">
      <c r="F62" s="72"/>
      <c r="G62" s="72"/>
      <c r="H62" s="72"/>
      <c r="I62" s="72"/>
      <c r="J62" s="64"/>
    </row>
    <row r="63" spans="6:10" x14ac:dyDescent="0.2">
      <c r="F63" s="72"/>
      <c r="G63" s="72"/>
      <c r="H63" s="72"/>
      <c r="I63" s="72"/>
      <c r="J63" s="64"/>
    </row>
    <row r="64" spans="6:10" x14ac:dyDescent="0.2">
      <c r="F64" s="72"/>
      <c r="G64" s="72"/>
      <c r="H64" s="72"/>
      <c r="I64" s="72"/>
      <c r="J64" s="64"/>
    </row>
    <row r="65" spans="6:10" x14ac:dyDescent="0.2">
      <c r="F65" s="72"/>
      <c r="G65" s="72"/>
      <c r="H65" s="72"/>
      <c r="I65" s="72"/>
      <c r="J65" s="64"/>
    </row>
    <row r="66" spans="6:10" x14ac:dyDescent="0.2">
      <c r="F66" s="72"/>
      <c r="G66" s="72"/>
      <c r="H66" s="72"/>
      <c r="I66" s="72"/>
      <c r="J66" s="64"/>
    </row>
    <row r="67" spans="6:10" x14ac:dyDescent="0.2">
      <c r="F67" s="72"/>
      <c r="G67" s="72"/>
      <c r="H67" s="72"/>
      <c r="I67" s="72"/>
      <c r="J67" s="64"/>
    </row>
    <row r="68" spans="6:10" x14ac:dyDescent="0.2">
      <c r="F68" s="72"/>
      <c r="G68" s="72"/>
      <c r="H68" s="72"/>
      <c r="I68" s="72"/>
      <c r="J68" s="64"/>
    </row>
    <row r="69" spans="6:10" x14ac:dyDescent="0.2">
      <c r="F69" s="72"/>
      <c r="G69" s="72"/>
      <c r="H69" s="72"/>
      <c r="I69" s="72"/>
      <c r="J69" s="64"/>
    </row>
    <row r="70" spans="6:10" x14ac:dyDescent="0.2">
      <c r="F70" s="72"/>
      <c r="G70" s="72"/>
      <c r="H70" s="72"/>
      <c r="I70" s="72"/>
      <c r="J70" s="64"/>
    </row>
    <row r="71" spans="6:10" x14ac:dyDescent="0.2">
      <c r="F71" s="72"/>
      <c r="G71" s="72"/>
      <c r="H71" s="72"/>
      <c r="I71" s="72"/>
      <c r="J71" s="64"/>
    </row>
    <row r="72" spans="6:10" x14ac:dyDescent="0.2">
      <c r="F72" s="72"/>
      <c r="G72" s="72"/>
      <c r="H72" s="72"/>
      <c r="I72" s="72"/>
      <c r="J72" s="64"/>
    </row>
    <row r="73" spans="6:10" x14ac:dyDescent="0.2">
      <c r="F73" s="72"/>
      <c r="G73" s="72"/>
      <c r="H73" s="72"/>
      <c r="I73" s="72"/>
      <c r="J73" s="64"/>
    </row>
    <row r="74" spans="6:10" x14ac:dyDescent="0.2">
      <c r="F74" s="72"/>
      <c r="G74" s="72"/>
      <c r="H74" s="72"/>
      <c r="I74" s="72"/>
      <c r="J74" s="64"/>
    </row>
    <row r="75" spans="6:10" x14ac:dyDescent="0.2">
      <c r="F75" s="72"/>
      <c r="G75" s="72"/>
      <c r="H75" s="72"/>
      <c r="I75" s="72"/>
      <c r="J75" s="64"/>
    </row>
    <row r="76" spans="6:10" x14ac:dyDescent="0.2">
      <c r="F76" s="72"/>
      <c r="G76" s="72"/>
      <c r="H76" s="72"/>
      <c r="I76" s="72"/>
      <c r="J76" s="64"/>
    </row>
    <row r="77" spans="6:10" x14ac:dyDescent="0.2">
      <c r="F77" s="72"/>
      <c r="G77" s="72"/>
      <c r="H77" s="72"/>
      <c r="I77" s="72"/>
      <c r="J77" s="64"/>
    </row>
    <row r="78" spans="6:10" x14ac:dyDescent="0.2">
      <c r="F78" s="72"/>
      <c r="G78" s="72"/>
      <c r="H78" s="72"/>
      <c r="I78" s="72"/>
      <c r="J78" s="64"/>
    </row>
    <row r="79" spans="6:10" x14ac:dyDescent="0.2">
      <c r="F79" s="72"/>
      <c r="G79" s="72"/>
      <c r="H79" s="72"/>
      <c r="I79" s="72"/>
      <c r="J79" s="64"/>
    </row>
    <row r="80" spans="6:10" x14ac:dyDescent="0.2">
      <c r="F80" s="72"/>
      <c r="G80" s="72"/>
      <c r="H80" s="72"/>
      <c r="I80" s="72"/>
      <c r="J80" s="64"/>
    </row>
    <row r="81" spans="6:10" x14ac:dyDescent="0.2">
      <c r="F81" s="72"/>
      <c r="G81" s="72"/>
      <c r="H81" s="72"/>
      <c r="I81" s="72"/>
      <c r="J81" s="64"/>
    </row>
    <row r="82" spans="6:10" x14ac:dyDescent="0.2">
      <c r="F82" s="72"/>
      <c r="G82" s="72"/>
      <c r="H82" s="72"/>
      <c r="I82" s="72"/>
      <c r="J82" s="64"/>
    </row>
    <row r="83" spans="6:10" x14ac:dyDescent="0.2">
      <c r="F83" s="72"/>
      <c r="G83" s="72"/>
      <c r="H83" s="72"/>
      <c r="I83" s="72"/>
      <c r="J83" s="64"/>
    </row>
    <row r="84" spans="6:10" x14ac:dyDescent="0.2">
      <c r="F84" s="72"/>
      <c r="G84" s="72"/>
      <c r="H84" s="72"/>
      <c r="I84" s="72"/>
      <c r="J84" s="64"/>
    </row>
    <row r="85" spans="6:10" x14ac:dyDescent="0.2">
      <c r="F85" s="72"/>
      <c r="G85" s="72"/>
      <c r="H85" s="72"/>
      <c r="I85" s="72"/>
      <c r="J85" s="64"/>
    </row>
    <row r="86" spans="6:10" x14ac:dyDescent="0.2">
      <c r="F86" s="72"/>
      <c r="G86" s="72"/>
      <c r="H86" s="72"/>
      <c r="I86" s="72"/>
      <c r="J86" s="64"/>
    </row>
    <row r="87" spans="6:10" x14ac:dyDescent="0.2">
      <c r="F87" s="72"/>
      <c r="G87" s="72">
        <v>0</v>
      </c>
      <c r="H87" s="72"/>
      <c r="I87" s="72"/>
      <c r="J87" s="64"/>
    </row>
    <row r="88" spans="6:10" x14ac:dyDescent="0.2">
      <c r="J88" s="76">
        <v>15</v>
      </c>
    </row>
    <row r="89" spans="6:10" x14ac:dyDescent="0.2">
      <c r="F89" s="75" t="str">
        <f>'Profile Input'!$F$17</f>
        <v>Crop Yield</v>
      </c>
      <c r="G89" s="75">
        <v>2</v>
      </c>
    </row>
    <row r="90" spans="6:10" x14ac:dyDescent="0.2">
      <c r="F90" s="75" t="str">
        <f>'Profile Input (2)'!$F$17</f>
        <v>Seed &amp; Plant</v>
      </c>
      <c r="H90" s="75">
        <v>1</v>
      </c>
      <c r="I90" s="75">
        <v>1</v>
      </c>
      <c r="J90" s="76">
        <v>15</v>
      </c>
    </row>
    <row r="91" spans="6:10" x14ac:dyDescent="0.2">
      <c r="F91" s="75" t="str">
        <f>'Profile Input (3)'!$F$17</f>
        <v>Biotic Stress</v>
      </c>
      <c r="H91" s="75">
        <v>2</v>
      </c>
      <c r="I91" s="75">
        <v>2</v>
      </c>
      <c r="J91" s="76">
        <v>15</v>
      </c>
    </row>
    <row r="92" spans="6:10" x14ac:dyDescent="0.2">
      <c r="F92" s="75" t="str">
        <f>'Profile Input (4)'!$F$17</f>
        <v>Abiotic Stress</v>
      </c>
      <c r="H92" s="75">
        <v>3</v>
      </c>
      <c r="I92" s="75">
        <v>3</v>
      </c>
    </row>
    <row r="93" spans="6:10" x14ac:dyDescent="0.2">
      <c r="F93" s="75" t="str">
        <f>'Profile Input (5)'!$F$17</f>
        <v>Crop Handling</v>
      </c>
      <c r="H93" s="75">
        <v>4</v>
      </c>
      <c r="I93" s="75">
        <v>4</v>
      </c>
    </row>
    <row r="94" spans="6:10" x14ac:dyDescent="0.2">
      <c r="F94" s="75" t="str">
        <f>'Profile Input (6)'!$F$17</f>
        <v>Value Chain</v>
      </c>
      <c r="H94" s="75">
        <v>5</v>
      </c>
      <c r="I94" s="75">
        <v>5</v>
      </c>
    </row>
    <row r="95" spans="6:10" x14ac:dyDescent="0.2">
      <c r="H95" s="75">
        <v>6</v>
      </c>
      <c r="I95" s="75">
        <v>6</v>
      </c>
    </row>
    <row r="96" spans="6:10" x14ac:dyDescent="0.2">
      <c r="H96" s="75">
        <v>7</v>
      </c>
      <c r="I96" s="75">
        <v>7</v>
      </c>
    </row>
    <row r="97" spans="8:9" x14ac:dyDescent="0.2">
      <c r="H97" s="75">
        <v>8</v>
      </c>
      <c r="I97" s="75">
        <v>8</v>
      </c>
    </row>
    <row r="98" spans="8:9" x14ac:dyDescent="0.2">
      <c r="H98" s="75">
        <v>9</v>
      </c>
      <c r="I98" s="75">
        <v>9</v>
      </c>
    </row>
    <row r="99" spans="8:9" x14ac:dyDescent="0.2">
      <c r="H99" s="75">
        <v>10</v>
      </c>
      <c r="I99" s="75">
        <v>10</v>
      </c>
    </row>
    <row r="100" spans="8:9" x14ac:dyDescent="0.2">
      <c r="I100" s="75">
        <v>11</v>
      </c>
    </row>
    <row r="101" spans="8:9" x14ac:dyDescent="0.2">
      <c r="I101" s="75">
        <v>12</v>
      </c>
    </row>
    <row r="102" spans="8:9" x14ac:dyDescent="0.2">
      <c r="I102" s="75">
        <v>13</v>
      </c>
    </row>
    <row r="103" spans="8:9" x14ac:dyDescent="0.2">
      <c r="I103" s="75">
        <v>14</v>
      </c>
    </row>
    <row r="104" spans="8:9" x14ac:dyDescent="0.2">
      <c r="I104" s="75">
        <v>15</v>
      </c>
    </row>
  </sheetData>
  <sheetProtection password="DECE" sheet="1" objects="1" scenarios="1" formatCells="0" formatColumns="0" formatRows="0"/>
  <mergeCells count="2">
    <mergeCell ref="H11:I11"/>
    <mergeCell ref="F12:F13"/>
  </mergeCells>
  <dataValidations count="1">
    <dataValidation type="list" allowBlank="1" showInputMessage="1" showErrorMessage="1" sqref="H18:I32" xr:uid="{00000000-0002-0000-0400-000000000000}">
      <formula1>$H$89:$H$99</formula1>
    </dataValidation>
  </dataValidations>
  <printOptions horizontalCentered="1"/>
  <pageMargins left="0.75" right="0.75" top="1" bottom="1" header="0.5" footer="0.5"/>
  <pageSetup scale="5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3825" r:id="rId4" name="Drop Down 1">
              <controlPr defaultSize="0" autoLine="0" autoPict="0" macro="[0]!Sheet14.Category3">
                <anchor moveWithCells="1">
                  <from>
                    <xdr:col>6</xdr:col>
                    <xdr:colOff>9525</xdr:colOff>
                    <xdr:row>10</xdr:row>
                    <xdr:rowOff>381000</xdr:rowOff>
                  </from>
                  <to>
                    <xdr:col>6</xdr:col>
                    <xdr:colOff>809625</xdr:colOff>
                    <xdr:row>13</xdr:row>
                    <xdr:rowOff>28575</xdr:rowOff>
                  </to>
                </anchor>
              </controlPr>
            </control>
          </mc:Choice>
        </mc:AlternateContent>
        <mc:AlternateContent xmlns:mc="http://schemas.openxmlformats.org/markup-compatibility/2006">
          <mc:Choice Requires="x14">
            <control shapeId="333826" r:id="rId5" name="Button 2">
              <controlPr defaultSize="0" print="0" autoFill="0" autoPict="0" macro="[0]!Clear">
                <anchor moveWithCells="1" sizeWithCells="1">
                  <from>
                    <xdr:col>6</xdr:col>
                    <xdr:colOff>1247775</xdr:colOff>
                    <xdr:row>11</xdr:row>
                    <xdr:rowOff>47625</xdr:rowOff>
                  </from>
                  <to>
                    <xdr:col>6</xdr:col>
                    <xdr:colOff>2295525</xdr:colOff>
                    <xdr:row>13</xdr:row>
                    <xdr:rowOff>19050</xdr:rowOff>
                  </to>
                </anchor>
              </controlPr>
            </control>
          </mc:Choice>
        </mc:AlternateContent>
        <mc:AlternateContent xmlns:mc="http://schemas.openxmlformats.org/markup-compatibility/2006">
          <mc:Choice Requires="x14">
            <control shapeId="333827" r:id="rId6" name="Drop Down 3">
              <controlPr defaultSize="0" autoLine="0" autoPict="0" macro="[0]!Sheet14.HideRow3">
                <anchor moveWithCells="1">
                  <from>
                    <xdr:col>3</xdr:col>
                    <xdr:colOff>9525</xdr:colOff>
                    <xdr:row>17</xdr:row>
                    <xdr:rowOff>9525</xdr:rowOff>
                  </from>
                  <to>
                    <xdr:col>3</xdr:col>
                    <xdr:colOff>609600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indexed="27"/>
    <pageSetUpPr autoPageBreaks="0" fitToPage="1"/>
  </sheetPr>
  <dimension ref="B1:L104"/>
  <sheetViews>
    <sheetView showGridLines="0" showRowColHeaders="0" showZeros="0" topLeftCell="A4" zoomScale="70" zoomScaleNormal="70" workbookViewId="0">
      <selection activeCell="H18" sqref="H18"/>
    </sheetView>
  </sheetViews>
  <sheetFormatPr defaultColWidth="8.85546875" defaultRowHeight="12.75" x14ac:dyDescent="0.2"/>
  <cols>
    <col min="1" max="1" width="3.7109375" style="67" customWidth="1"/>
    <col min="2" max="2" width="16.7109375" style="67" customWidth="1"/>
    <col min="3" max="4" width="12.7109375" style="67" customWidth="1"/>
    <col min="5" max="5" width="4.140625" style="63" customWidth="1"/>
    <col min="6" max="6" width="47.42578125" style="75" customWidth="1"/>
    <col min="7" max="7" width="59.140625" style="75" customWidth="1"/>
    <col min="8" max="9" width="23.7109375" style="75" customWidth="1"/>
    <col min="10" max="10" width="65.140625" style="76" customWidth="1"/>
    <col min="11" max="11" width="8.85546875" style="67" customWidth="1"/>
    <col min="12" max="12" width="10.28515625" style="67" customWidth="1"/>
    <col min="13" max="16384" width="8.85546875" style="67"/>
  </cols>
  <sheetData>
    <row r="1" spans="3:12" s="7" customFormat="1" hidden="1" x14ac:dyDescent="0.2">
      <c r="J1" s="40"/>
    </row>
    <row r="2" spans="3:12" s="7" customFormat="1" hidden="1" x14ac:dyDescent="0.2">
      <c r="J2" s="40"/>
    </row>
    <row r="3" spans="3:12" s="7" customFormat="1" hidden="1" x14ac:dyDescent="0.2">
      <c r="F3" s="45"/>
      <c r="G3" s="45"/>
      <c r="H3" s="45"/>
      <c r="I3" s="45"/>
      <c r="J3" s="40"/>
      <c r="K3" s="45"/>
      <c r="L3" s="45"/>
    </row>
    <row r="4" spans="3:12" s="7" customFormat="1" x14ac:dyDescent="0.2">
      <c r="F4" s="45"/>
      <c r="G4" s="45"/>
      <c r="H4" s="45"/>
      <c r="I4" s="45"/>
      <c r="J4" s="40"/>
      <c r="K4" s="45"/>
      <c r="L4" s="45"/>
    </row>
    <row r="5" spans="3:12" s="7" customFormat="1" x14ac:dyDescent="0.2">
      <c r="F5" s="45"/>
      <c r="G5" s="45"/>
      <c r="H5" s="45"/>
      <c r="I5" s="45"/>
      <c r="J5" s="40"/>
      <c r="K5" s="45"/>
      <c r="L5" s="45"/>
    </row>
    <row r="6" spans="3:12" s="7" customFormat="1" x14ac:dyDescent="0.2">
      <c r="F6" s="45"/>
      <c r="G6" s="45"/>
      <c r="H6" s="45"/>
      <c r="I6" s="45"/>
      <c r="J6" s="40"/>
      <c r="K6" s="45"/>
      <c r="L6" s="45"/>
    </row>
    <row r="7" spans="3:12" s="7" customFormat="1" x14ac:dyDescent="0.2">
      <c r="F7" s="45"/>
      <c r="G7" s="45"/>
      <c r="H7" s="45"/>
      <c r="I7" s="45"/>
      <c r="J7" s="40"/>
      <c r="K7" s="45"/>
      <c r="L7" s="45"/>
    </row>
    <row r="8" spans="3:12" s="7" customFormat="1" ht="3.6" customHeight="1" x14ac:dyDescent="0.2">
      <c r="F8" s="47"/>
      <c r="G8" s="47"/>
      <c r="H8" s="47"/>
      <c r="I8" s="47"/>
      <c r="J8" s="47"/>
      <c r="K8" s="45"/>
      <c r="L8" s="45"/>
    </row>
    <row r="9" spans="3:12" s="7" customFormat="1" ht="28.9" customHeight="1" x14ac:dyDescent="0.3">
      <c r="F9" s="77" t="str">
        <f>'Market target information'!F12 &amp; " " &amp; "Profile"</f>
        <v xml:space="preserve"> Profile</v>
      </c>
      <c r="G9" s="45"/>
      <c r="H9" s="45"/>
      <c r="I9" s="45"/>
      <c r="J9" s="40"/>
      <c r="K9" s="45"/>
      <c r="L9" s="45"/>
    </row>
    <row r="10" spans="3:12" s="63" customFormat="1" ht="24.6" customHeight="1" x14ac:dyDescent="0.2">
      <c r="J10" s="64"/>
    </row>
    <row r="11" spans="3:12" s="63" customFormat="1" ht="30" customHeight="1" x14ac:dyDescent="0.2">
      <c r="C11" s="142"/>
      <c r="F11" s="127" t="s">
        <v>24</v>
      </c>
      <c r="G11" s="73"/>
      <c r="H11" s="187" t="s">
        <v>23</v>
      </c>
      <c r="I11" s="187"/>
      <c r="J11" s="64"/>
    </row>
    <row r="12" spans="3:12" s="63" customFormat="1" ht="24.95" customHeight="1" x14ac:dyDescent="0.2">
      <c r="F12" s="188" t="str">
        <f>IF($G$89=1,F89,IF($G$89=2,F90,IF($G$89=3,F91,IF($G$89=4,F92,IF($G$89=5,F93,IF($G$89=6,F94,F17))))))</f>
        <v>Crop Handling</v>
      </c>
      <c r="G12" s="74"/>
      <c r="H12" s="65" t="s">
        <v>40</v>
      </c>
      <c r="I12" s="65" t="s">
        <v>41</v>
      </c>
      <c r="J12" s="64"/>
    </row>
    <row r="13" spans="3:12" s="63" customFormat="1" ht="24.95" customHeight="1" x14ac:dyDescent="0.2">
      <c r="F13" s="189"/>
      <c r="G13" s="74"/>
      <c r="H13" s="65" t="s">
        <v>43</v>
      </c>
      <c r="I13" s="65" t="s">
        <v>42</v>
      </c>
      <c r="J13" s="64"/>
    </row>
    <row r="14" spans="3:12" ht="9.9499999999999993" customHeight="1" x14ac:dyDescent="0.2">
      <c r="F14" s="66"/>
      <c r="G14" s="66"/>
      <c r="H14" s="67"/>
      <c r="I14" s="67"/>
      <c r="J14" s="64"/>
    </row>
    <row r="15" spans="3:12" ht="9.9499999999999993" customHeight="1" x14ac:dyDescent="0.2">
      <c r="F15" s="66"/>
      <c r="G15" s="66"/>
      <c r="H15" s="67"/>
      <c r="I15" s="67"/>
      <c r="J15" s="64"/>
    </row>
    <row r="16" spans="3:12" ht="30" customHeight="1" x14ac:dyDescent="0.2">
      <c r="F16" s="127" t="s">
        <v>29</v>
      </c>
      <c r="G16" s="66"/>
      <c r="H16" s="67"/>
      <c r="I16" s="67"/>
      <c r="J16" s="64"/>
    </row>
    <row r="17" spans="2:12" ht="35.1" customHeight="1" x14ac:dyDescent="0.2">
      <c r="D17" s="90"/>
      <c r="F17" s="143" t="str">
        <f>'Product Profile Trait List'!B49</f>
        <v>Abiotic Stress</v>
      </c>
      <c r="G17" s="89" t="s">
        <v>9</v>
      </c>
      <c r="H17" s="111" t="s">
        <v>20</v>
      </c>
      <c r="I17" s="112" t="s">
        <v>21</v>
      </c>
      <c r="J17" s="89" t="s">
        <v>22</v>
      </c>
    </row>
    <row r="18" spans="2:12" ht="59.25" customHeight="1" x14ac:dyDescent="0.2">
      <c r="B18" s="127" t="s">
        <v>28</v>
      </c>
      <c r="C18" s="91">
        <f>IF($J$90=1,I90,IF($J$90=2,I91,IF($J$90=3,I92,IF($J$90=4,I93,IF($J$90=5,I94,IF($J$90=6,I95,IF($J$90=7,I96,IF($J$90=8,I97,IF($J$90=9,I98,IF($J$90=10,I99,IF($J$90=11,I100,IF($J$90=12,I101,IF($J$90=13,I102,IF($J$90=14,I103,IF($J$90=15,I104,"")))))))))))))))</f>
        <v>15</v>
      </c>
      <c r="E18" s="68">
        <v>1</v>
      </c>
      <c r="F18" s="141">
        <f>'Product Profile Trait List'!D49</f>
        <v>0</v>
      </c>
      <c r="G18" s="141">
        <f>'Product Profile Trait List'!E49</f>
        <v>0</v>
      </c>
      <c r="H18" s="61"/>
      <c r="I18" s="62"/>
      <c r="J18" s="43"/>
      <c r="L18" s="69"/>
    </row>
    <row r="19" spans="2:12" ht="35.1" customHeight="1" x14ac:dyDescent="0.2">
      <c r="E19" s="68">
        <v>2</v>
      </c>
      <c r="F19" s="141">
        <f>'Product Profile Trait List'!D50</f>
        <v>0</v>
      </c>
      <c r="G19" s="141">
        <f>'Product Profile Trait List'!E50</f>
        <v>0</v>
      </c>
      <c r="H19" s="61"/>
      <c r="I19" s="62"/>
      <c r="J19" s="43"/>
    </row>
    <row r="20" spans="2:12" ht="35.1" customHeight="1" x14ac:dyDescent="0.2">
      <c r="E20" s="68">
        <v>3</v>
      </c>
      <c r="F20" s="141">
        <f>'Product Profile Trait List'!D51</f>
        <v>0</v>
      </c>
      <c r="G20" s="141">
        <f>'Product Profile Trait List'!E51</f>
        <v>0</v>
      </c>
      <c r="H20" s="61"/>
      <c r="I20" s="62"/>
      <c r="J20" s="43"/>
    </row>
    <row r="21" spans="2:12" ht="35.1" customHeight="1" x14ac:dyDescent="0.2">
      <c r="E21" s="68">
        <v>4</v>
      </c>
      <c r="F21" s="141">
        <f>'Product Profile Trait List'!D52</f>
        <v>0</v>
      </c>
      <c r="G21" s="141">
        <f>'Product Profile Trait List'!E52</f>
        <v>0</v>
      </c>
      <c r="H21" s="61"/>
      <c r="I21" s="62"/>
      <c r="J21" s="43"/>
    </row>
    <row r="22" spans="2:12" ht="35.1" customHeight="1" x14ac:dyDescent="0.2">
      <c r="E22" s="68">
        <v>5</v>
      </c>
      <c r="F22" s="141">
        <f>'Product Profile Trait List'!D53</f>
        <v>0</v>
      </c>
      <c r="G22" s="141">
        <f>'Product Profile Trait List'!E53</f>
        <v>0</v>
      </c>
      <c r="H22" s="61"/>
      <c r="I22" s="62"/>
      <c r="J22" s="43"/>
    </row>
    <row r="23" spans="2:12" ht="35.1" customHeight="1" x14ac:dyDescent="0.2">
      <c r="E23" s="68">
        <v>6</v>
      </c>
      <c r="F23" s="141">
        <f>'Product Profile Trait List'!D54</f>
        <v>0</v>
      </c>
      <c r="G23" s="141">
        <f>'Product Profile Trait List'!E54</f>
        <v>0</v>
      </c>
      <c r="H23" s="61"/>
      <c r="I23" s="62"/>
      <c r="J23" s="43"/>
    </row>
    <row r="24" spans="2:12" ht="35.1" customHeight="1" x14ac:dyDescent="0.2">
      <c r="E24" s="68">
        <v>7</v>
      </c>
      <c r="F24" s="141">
        <f>'Product Profile Trait List'!D55</f>
        <v>0</v>
      </c>
      <c r="G24" s="141">
        <f>'Product Profile Trait List'!E55</f>
        <v>0</v>
      </c>
      <c r="H24" s="61"/>
      <c r="I24" s="62"/>
      <c r="J24" s="43"/>
    </row>
    <row r="25" spans="2:12" ht="35.1" customHeight="1" x14ac:dyDescent="0.2">
      <c r="B25" s="69"/>
      <c r="E25" s="68">
        <v>8</v>
      </c>
      <c r="F25" s="141">
        <f>'Product Profile Trait List'!D56</f>
        <v>0</v>
      </c>
      <c r="G25" s="141">
        <f>'Product Profile Trait List'!E56</f>
        <v>0</v>
      </c>
      <c r="H25" s="61"/>
      <c r="I25" s="62"/>
      <c r="J25" s="43"/>
    </row>
    <row r="26" spans="2:12" ht="35.1" customHeight="1" x14ac:dyDescent="0.2">
      <c r="E26" s="68">
        <v>9</v>
      </c>
      <c r="F26" s="141">
        <f>'Product Profile Trait List'!D57</f>
        <v>0</v>
      </c>
      <c r="G26" s="141">
        <f>'Product Profile Trait List'!E57</f>
        <v>0</v>
      </c>
      <c r="H26" s="61"/>
      <c r="I26" s="62"/>
      <c r="J26" s="43"/>
    </row>
    <row r="27" spans="2:12" ht="35.1" customHeight="1" x14ac:dyDescent="0.2">
      <c r="E27" s="68">
        <v>10</v>
      </c>
      <c r="F27" s="141">
        <f>'Product Profile Trait List'!D58</f>
        <v>0</v>
      </c>
      <c r="G27" s="141">
        <f>'Product Profile Trait List'!E58</f>
        <v>0</v>
      </c>
      <c r="H27" s="61"/>
      <c r="I27" s="62"/>
      <c r="J27" s="43"/>
    </row>
    <row r="28" spans="2:12" ht="35.1" customHeight="1" x14ac:dyDescent="0.2">
      <c r="E28" s="68">
        <v>11</v>
      </c>
      <c r="F28" s="141">
        <f>'Product Profile Trait List'!D59</f>
        <v>0</v>
      </c>
      <c r="G28" s="141">
        <f>'Product Profile Trait List'!E59</f>
        <v>0</v>
      </c>
      <c r="H28" s="61"/>
      <c r="I28" s="62"/>
      <c r="J28" s="43"/>
    </row>
    <row r="29" spans="2:12" ht="35.1" customHeight="1" x14ac:dyDescent="0.2">
      <c r="E29" s="68">
        <v>12</v>
      </c>
      <c r="F29" s="141">
        <f>'Product Profile Trait List'!D60</f>
        <v>0</v>
      </c>
      <c r="G29" s="141">
        <f>'Product Profile Trait List'!E60</f>
        <v>0</v>
      </c>
      <c r="H29" s="61"/>
      <c r="I29" s="62"/>
      <c r="J29" s="43"/>
    </row>
    <row r="30" spans="2:12" ht="35.1" customHeight="1" x14ac:dyDescent="0.2">
      <c r="E30" s="68">
        <v>13</v>
      </c>
      <c r="F30" s="141">
        <f>'Product Profile Trait List'!D61</f>
        <v>0</v>
      </c>
      <c r="G30" s="141">
        <f>'Product Profile Trait List'!E61</f>
        <v>0</v>
      </c>
      <c r="H30" s="61"/>
      <c r="I30" s="62"/>
      <c r="J30" s="43"/>
    </row>
    <row r="31" spans="2:12" ht="35.1" customHeight="1" x14ac:dyDescent="0.2">
      <c r="E31" s="68">
        <v>14</v>
      </c>
      <c r="F31" s="141">
        <f>'Product Profile Trait List'!D62</f>
        <v>0</v>
      </c>
      <c r="G31" s="141">
        <f>'Product Profile Trait List'!E62</f>
        <v>0</v>
      </c>
      <c r="H31" s="61"/>
      <c r="I31" s="62"/>
      <c r="J31" s="43"/>
    </row>
    <row r="32" spans="2:12" ht="35.1" customHeight="1" x14ac:dyDescent="0.2">
      <c r="E32" s="68">
        <v>15</v>
      </c>
      <c r="F32" s="141">
        <f>'Product Profile Trait List'!D63</f>
        <v>0</v>
      </c>
      <c r="G32" s="141">
        <f>'Product Profile Trait List'!E63</f>
        <v>0</v>
      </c>
      <c r="H32" s="61"/>
      <c r="I32" s="62"/>
      <c r="J32" s="43"/>
    </row>
    <row r="33" spans="5:10" s="71" customFormat="1" ht="24.95" customHeight="1" x14ac:dyDescent="0.2">
      <c r="E33" s="70"/>
      <c r="F33" s="58"/>
      <c r="G33" s="58"/>
      <c r="H33" s="59"/>
      <c r="I33" s="59"/>
      <c r="J33" s="60"/>
    </row>
    <row r="34" spans="5:10" x14ac:dyDescent="0.2">
      <c r="F34" s="72"/>
      <c r="G34" s="72"/>
      <c r="H34" s="72"/>
      <c r="I34" s="72"/>
      <c r="J34" s="64"/>
    </row>
    <row r="35" spans="5:10" x14ac:dyDescent="0.2">
      <c r="F35" s="72"/>
      <c r="G35" s="72"/>
      <c r="H35" s="72"/>
      <c r="I35" s="72"/>
      <c r="J35" s="64"/>
    </row>
    <row r="36" spans="5:10" x14ac:dyDescent="0.2">
      <c r="F36" s="72"/>
      <c r="G36" s="72"/>
      <c r="H36" s="72"/>
      <c r="I36" s="72"/>
      <c r="J36" s="64"/>
    </row>
    <row r="37" spans="5:10" x14ac:dyDescent="0.2">
      <c r="F37" s="72"/>
      <c r="G37" s="72"/>
      <c r="H37" s="72"/>
      <c r="I37" s="72"/>
      <c r="J37" s="64"/>
    </row>
    <row r="38" spans="5:10" x14ac:dyDescent="0.2">
      <c r="F38" s="72"/>
      <c r="G38" s="72"/>
      <c r="H38" s="72"/>
      <c r="I38" s="72"/>
      <c r="J38" s="64"/>
    </row>
    <row r="39" spans="5:10" x14ac:dyDescent="0.2">
      <c r="F39" s="72"/>
      <c r="G39" s="72"/>
      <c r="H39" s="72"/>
      <c r="I39" s="72"/>
      <c r="J39" s="64"/>
    </row>
    <row r="40" spans="5:10" x14ac:dyDescent="0.2">
      <c r="F40" s="72"/>
      <c r="G40" s="72"/>
      <c r="H40" s="72"/>
      <c r="I40" s="72"/>
      <c r="J40" s="64"/>
    </row>
    <row r="41" spans="5:10" x14ac:dyDescent="0.2">
      <c r="F41" s="72"/>
      <c r="G41" s="72"/>
      <c r="H41" s="72"/>
      <c r="I41" s="72"/>
      <c r="J41" s="64"/>
    </row>
    <row r="42" spans="5:10" x14ac:dyDescent="0.2">
      <c r="F42" s="72"/>
      <c r="G42" s="72"/>
      <c r="H42" s="72"/>
      <c r="I42" s="72"/>
      <c r="J42" s="64"/>
    </row>
    <row r="43" spans="5:10" x14ac:dyDescent="0.2">
      <c r="F43" s="72"/>
      <c r="G43" s="72"/>
      <c r="H43" s="72"/>
      <c r="I43" s="72"/>
      <c r="J43" s="64"/>
    </row>
    <row r="44" spans="5:10" x14ac:dyDescent="0.2">
      <c r="F44" s="72"/>
      <c r="G44" s="72"/>
      <c r="H44" s="72"/>
      <c r="I44" s="72"/>
      <c r="J44" s="64"/>
    </row>
    <row r="45" spans="5:10" x14ac:dyDescent="0.2">
      <c r="F45" s="72"/>
      <c r="G45" s="72"/>
      <c r="H45" s="72"/>
      <c r="I45" s="72"/>
      <c r="J45" s="64"/>
    </row>
    <row r="46" spans="5:10" x14ac:dyDescent="0.2">
      <c r="F46" s="72"/>
      <c r="G46" s="72"/>
      <c r="H46" s="72"/>
      <c r="I46" s="72"/>
      <c r="J46" s="64"/>
    </row>
    <row r="47" spans="5:10" x14ac:dyDescent="0.2">
      <c r="F47" s="72"/>
      <c r="G47" s="72"/>
      <c r="H47" s="72"/>
      <c r="I47" s="72"/>
      <c r="J47" s="64"/>
    </row>
    <row r="48" spans="5:10" x14ac:dyDescent="0.2">
      <c r="F48" s="72"/>
      <c r="G48" s="72"/>
      <c r="H48" s="72"/>
      <c r="I48" s="72"/>
      <c r="J48" s="64"/>
    </row>
    <row r="49" spans="6:10" x14ac:dyDescent="0.2">
      <c r="F49" s="72"/>
      <c r="G49" s="72"/>
      <c r="H49" s="72"/>
      <c r="I49" s="72"/>
      <c r="J49" s="64"/>
    </row>
    <row r="50" spans="6:10" x14ac:dyDescent="0.2">
      <c r="F50" s="72"/>
      <c r="G50" s="72"/>
      <c r="H50" s="72"/>
      <c r="I50" s="72"/>
      <c r="J50" s="64"/>
    </row>
    <row r="51" spans="6:10" x14ac:dyDescent="0.2">
      <c r="F51" s="72"/>
      <c r="G51" s="72"/>
      <c r="H51" s="72"/>
      <c r="I51" s="72"/>
      <c r="J51" s="64"/>
    </row>
    <row r="52" spans="6:10" x14ac:dyDescent="0.2">
      <c r="F52" s="72"/>
      <c r="G52" s="72"/>
      <c r="H52" s="72"/>
      <c r="I52" s="72"/>
      <c r="J52" s="64"/>
    </row>
    <row r="53" spans="6:10" x14ac:dyDescent="0.2">
      <c r="F53" s="72"/>
      <c r="G53" s="72"/>
      <c r="H53" s="72"/>
      <c r="I53" s="72"/>
      <c r="J53" s="64"/>
    </row>
    <row r="54" spans="6:10" x14ac:dyDescent="0.2">
      <c r="F54" s="72"/>
      <c r="G54" s="72"/>
      <c r="H54" s="72"/>
      <c r="I54" s="72"/>
      <c r="J54" s="64"/>
    </row>
    <row r="55" spans="6:10" x14ac:dyDescent="0.2">
      <c r="F55" s="72"/>
      <c r="G55" s="72"/>
      <c r="H55" s="72"/>
      <c r="I55" s="72"/>
      <c r="J55" s="64"/>
    </row>
    <row r="56" spans="6:10" x14ac:dyDescent="0.2">
      <c r="F56" s="72"/>
      <c r="G56" s="72"/>
      <c r="H56" s="72"/>
      <c r="I56" s="72"/>
      <c r="J56" s="64"/>
    </row>
    <row r="57" spans="6:10" x14ac:dyDescent="0.2">
      <c r="F57" s="72"/>
      <c r="G57" s="72"/>
      <c r="H57" s="72"/>
      <c r="I57" s="72"/>
      <c r="J57" s="64"/>
    </row>
    <row r="58" spans="6:10" x14ac:dyDescent="0.2">
      <c r="F58" s="72"/>
      <c r="G58" s="72"/>
      <c r="H58" s="72"/>
      <c r="I58" s="72"/>
      <c r="J58" s="64"/>
    </row>
    <row r="59" spans="6:10" x14ac:dyDescent="0.2">
      <c r="F59" s="72"/>
      <c r="G59" s="72"/>
      <c r="H59" s="72"/>
      <c r="I59" s="72"/>
      <c r="J59" s="64"/>
    </row>
    <row r="60" spans="6:10" x14ac:dyDescent="0.2">
      <c r="F60" s="72"/>
      <c r="G60" s="72"/>
      <c r="H60" s="72"/>
      <c r="I60" s="72"/>
      <c r="J60" s="64"/>
    </row>
    <row r="61" spans="6:10" x14ac:dyDescent="0.2">
      <c r="F61" s="72"/>
      <c r="G61" s="72"/>
      <c r="H61" s="72"/>
      <c r="I61" s="72"/>
      <c r="J61" s="64"/>
    </row>
    <row r="62" spans="6:10" x14ac:dyDescent="0.2">
      <c r="F62" s="72"/>
      <c r="G62" s="72"/>
      <c r="H62" s="72"/>
      <c r="I62" s="72"/>
      <c r="J62" s="64"/>
    </row>
    <row r="63" spans="6:10" x14ac:dyDescent="0.2">
      <c r="F63" s="72"/>
      <c r="G63" s="72"/>
      <c r="H63" s="72"/>
      <c r="I63" s="72"/>
      <c r="J63" s="64"/>
    </row>
    <row r="64" spans="6:10" x14ac:dyDescent="0.2">
      <c r="F64" s="72"/>
      <c r="G64" s="72"/>
      <c r="H64" s="72"/>
      <c r="I64" s="72"/>
      <c r="J64" s="64"/>
    </row>
    <row r="65" spans="6:10" x14ac:dyDescent="0.2">
      <c r="F65" s="72"/>
      <c r="G65" s="72"/>
      <c r="H65" s="72"/>
      <c r="I65" s="72"/>
      <c r="J65" s="64"/>
    </row>
    <row r="66" spans="6:10" x14ac:dyDescent="0.2">
      <c r="F66" s="72"/>
      <c r="G66" s="72"/>
      <c r="H66" s="72"/>
      <c r="I66" s="72"/>
      <c r="J66" s="64"/>
    </row>
    <row r="67" spans="6:10" x14ac:dyDescent="0.2">
      <c r="F67" s="72"/>
      <c r="G67" s="72"/>
      <c r="H67" s="72"/>
      <c r="I67" s="72"/>
      <c r="J67" s="64"/>
    </row>
    <row r="68" spans="6:10" x14ac:dyDescent="0.2">
      <c r="F68" s="72"/>
      <c r="G68" s="72"/>
      <c r="H68" s="72"/>
      <c r="I68" s="72"/>
      <c r="J68" s="64"/>
    </row>
    <row r="69" spans="6:10" x14ac:dyDescent="0.2">
      <c r="F69" s="72"/>
      <c r="G69" s="72"/>
      <c r="H69" s="72"/>
      <c r="I69" s="72"/>
      <c r="J69" s="64"/>
    </row>
    <row r="70" spans="6:10" x14ac:dyDescent="0.2">
      <c r="F70" s="72"/>
      <c r="G70" s="72"/>
      <c r="H70" s="72"/>
      <c r="I70" s="72"/>
      <c r="J70" s="64"/>
    </row>
    <row r="71" spans="6:10" x14ac:dyDescent="0.2">
      <c r="F71" s="72"/>
      <c r="G71" s="72"/>
      <c r="H71" s="72"/>
      <c r="I71" s="72"/>
      <c r="J71" s="64"/>
    </row>
    <row r="72" spans="6:10" x14ac:dyDescent="0.2">
      <c r="F72" s="72"/>
      <c r="G72" s="72"/>
      <c r="H72" s="72"/>
      <c r="I72" s="72"/>
      <c r="J72" s="64"/>
    </row>
    <row r="73" spans="6:10" x14ac:dyDescent="0.2">
      <c r="F73" s="72"/>
      <c r="G73" s="72"/>
      <c r="H73" s="72"/>
      <c r="I73" s="72"/>
      <c r="J73" s="64"/>
    </row>
    <row r="74" spans="6:10" x14ac:dyDescent="0.2">
      <c r="F74" s="72"/>
      <c r="G74" s="72"/>
      <c r="H74" s="72"/>
      <c r="I74" s="72"/>
      <c r="J74" s="64"/>
    </row>
    <row r="75" spans="6:10" x14ac:dyDescent="0.2">
      <c r="F75" s="72"/>
      <c r="G75" s="72"/>
      <c r="H75" s="72"/>
      <c r="I75" s="72"/>
      <c r="J75" s="64"/>
    </row>
    <row r="76" spans="6:10" x14ac:dyDescent="0.2">
      <c r="F76" s="72"/>
      <c r="G76" s="72"/>
      <c r="H76" s="72"/>
      <c r="I76" s="72"/>
      <c r="J76" s="64"/>
    </row>
    <row r="77" spans="6:10" x14ac:dyDescent="0.2">
      <c r="F77" s="72"/>
      <c r="G77" s="72"/>
      <c r="H77" s="72"/>
      <c r="I77" s="72"/>
      <c r="J77" s="64"/>
    </row>
    <row r="78" spans="6:10" x14ac:dyDescent="0.2">
      <c r="F78" s="72"/>
      <c r="G78" s="72"/>
      <c r="H78" s="72"/>
      <c r="I78" s="72"/>
      <c r="J78" s="64"/>
    </row>
    <row r="79" spans="6:10" x14ac:dyDescent="0.2">
      <c r="F79" s="72"/>
      <c r="G79" s="72"/>
      <c r="H79" s="72"/>
      <c r="I79" s="72"/>
      <c r="J79" s="64"/>
    </row>
    <row r="80" spans="6:10" x14ac:dyDescent="0.2">
      <c r="F80" s="72"/>
      <c r="G80" s="72"/>
      <c r="H80" s="72"/>
      <c r="I80" s="72"/>
      <c r="J80" s="64"/>
    </row>
    <row r="81" spans="6:10" x14ac:dyDescent="0.2">
      <c r="F81" s="72"/>
      <c r="G81" s="72"/>
      <c r="H81" s="72"/>
      <c r="I81" s="72"/>
      <c r="J81" s="64"/>
    </row>
    <row r="82" spans="6:10" x14ac:dyDescent="0.2">
      <c r="F82" s="72"/>
      <c r="G82" s="72"/>
      <c r="H82" s="72"/>
      <c r="I82" s="72"/>
      <c r="J82" s="64"/>
    </row>
    <row r="83" spans="6:10" x14ac:dyDescent="0.2">
      <c r="F83" s="72"/>
      <c r="G83" s="72"/>
      <c r="H83" s="72"/>
      <c r="I83" s="72"/>
      <c r="J83" s="64"/>
    </row>
    <row r="84" spans="6:10" x14ac:dyDescent="0.2">
      <c r="F84" s="72"/>
      <c r="G84" s="72"/>
      <c r="H84" s="72"/>
      <c r="I84" s="72"/>
      <c r="J84" s="64"/>
    </row>
    <row r="85" spans="6:10" x14ac:dyDescent="0.2">
      <c r="F85" s="72"/>
      <c r="G85" s="72"/>
      <c r="H85" s="72"/>
      <c r="I85" s="72"/>
      <c r="J85" s="64"/>
    </row>
    <row r="86" spans="6:10" x14ac:dyDescent="0.2">
      <c r="F86" s="72"/>
      <c r="G86" s="72"/>
      <c r="H86" s="72"/>
      <c r="I86" s="72"/>
      <c r="J86" s="64"/>
    </row>
    <row r="87" spans="6:10" x14ac:dyDescent="0.2">
      <c r="F87" s="72"/>
      <c r="G87" s="72">
        <v>0</v>
      </c>
      <c r="H87" s="72"/>
      <c r="I87" s="72"/>
      <c r="J87" s="64"/>
    </row>
    <row r="88" spans="6:10" x14ac:dyDescent="0.2">
      <c r="J88" s="76">
        <v>15</v>
      </c>
    </row>
    <row r="89" spans="6:10" x14ac:dyDescent="0.2">
      <c r="F89" s="75" t="str">
        <f>'Profile Input'!$F$17</f>
        <v>Crop Yield</v>
      </c>
      <c r="G89" s="75">
        <v>5</v>
      </c>
    </row>
    <row r="90" spans="6:10" x14ac:dyDescent="0.2">
      <c r="F90" s="75" t="str">
        <f>'Profile Input (2)'!$F$17</f>
        <v>Seed &amp; Plant</v>
      </c>
      <c r="H90" s="75">
        <v>1</v>
      </c>
      <c r="I90" s="75">
        <v>1</v>
      </c>
      <c r="J90" s="76">
        <v>15</v>
      </c>
    </row>
    <row r="91" spans="6:10" x14ac:dyDescent="0.2">
      <c r="F91" s="75" t="str">
        <f>'Profile Input (3)'!$F$17</f>
        <v>Biotic Stress</v>
      </c>
      <c r="H91" s="75">
        <v>2</v>
      </c>
      <c r="I91" s="75">
        <v>2</v>
      </c>
      <c r="J91" s="76">
        <v>15</v>
      </c>
    </row>
    <row r="92" spans="6:10" x14ac:dyDescent="0.2">
      <c r="F92" s="75" t="str">
        <f>'Profile Input (4)'!$F$17</f>
        <v>Abiotic Stress</v>
      </c>
      <c r="H92" s="75">
        <v>3</v>
      </c>
      <c r="I92" s="75">
        <v>3</v>
      </c>
    </row>
    <row r="93" spans="6:10" x14ac:dyDescent="0.2">
      <c r="F93" s="75" t="str">
        <f>'Profile Input (5)'!$F$17</f>
        <v>Crop Handling</v>
      </c>
      <c r="H93" s="75">
        <v>4</v>
      </c>
      <c r="I93" s="75">
        <v>4</v>
      </c>
    </row>
    <row r="94" spans="6:10" x14ac:dyDescent="0.2">
      <c r="F94" s="75" t="str">
        <f>'Profile Input (6)'!$F$17</f>
        <v>Value Chain</v>
      </c>
      <c r="H94" s="75">
        <v>5</v>
      </c>
      <c r="I94" s="75">
        <v>5</v>
      </c>
    </row>
    <row r="95" spans="6:10" x14ac:dyDescent="0.2">
      <c r="H95" s="75">
        <v>6</v>
      </c>
      <c r="I95" s="75">
        <v>6</v>
      </c>
    </row>
    <row r="96" spans="6:10" x14ac:dyDescent="0.2">
      <c r="H96" s="75">
        <v>7</v>
      </c>
      <c r="I96" s="75">
        <v>7</v>
      </c>
    </row>
    <row r="97" spans="8:9" x14ac:dyDescent="0.2">
      <c r="H97" s="75">
        <v>8</v>
      </c>
      <c r="I97" s="75">
        <v>8</v>
      </c>
    </row>
    <row r="98" spans="8:9" x14ac:dyDescent="0.2">
      <c r="H98" s="75">
        <v>9</v>
      </c>
      <c r="I98" s="75">
        <v>9</v>
      </c>
    </row>
    <row r="99" spans="8:9" x14ac:dyDescent="0.2">
      <c r="H99" s="75">
        <v>10</v>
      </c>
      <c r="I99" s="75">
        <v>10</v>
      </c>
    </row>
    <row r="100" spans="8:9" x14ac:dyDescent="0.2">
      <c r="I100" s="75">
        <v>11</v>
      </c>
    </row>
    <row r="101" spans="8:9" x14ac:dyDescent="0.2">
      <c r="I101" s="75">
        <v>12</v>
      </c>
    </row>
    <row r="102" spans="8:9" x14ac:dyDescent="0.2">
      <c r="I102" s="75">
        <v>13</v>
      </c>
    </row>
    <row r="103" spans="8:9" x14ac:dyDescent="0.2">
      <c r="I103" s="75">
        <v>14</v>
      </c>
    </row>
    <row r="104" spans="8:9" x14ac:dyDescent="0.2">
      <c r="I104" s="75">
        <v>15</v>
      </c>
    </row>
  </sheetData>
  <sheetProtection password="DECE" sheet="1" objects="1" scenarios="1" formatCells="0" formatColumns="0" formatRows="0"/>
  <mergeCells count="2">
    <mergeCell ref="H11:I11"/>
    <mergeCell ref="F12:F13"/>
  </mergeCells>
  <dataValidations count="1">
    <dataValidation type="list" allowBlank="1" showInputMessage="1" showErrorMessage="1" sqref="H18:I32" xr:uid="{00000000-0002-0000-0500-000000000000}">
      <formula1>$H$89:$H$99</formula1>
    </dataValidation>
  </dataValidations>
  <printOptions horizontalCentered="1"/>
  <pageMargins left="0.75" right="0.75" top="1" bottom="1" header="0.5" footer="0.5"/>
  <pageSetup scale="5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4849" r:id="rId4" name="Drop Down 1">
              <controlPr defaultSize="0" autoLine="0" autoPict="0" macro="[0]!Sheet15.Category4">
                <anchor moveWithCells="1">
                  <from>
                    <xdr:col>6</xdr:col>
                    <xdr:colOff>9525</xdr:colOff>
                    <xdr:row>10</xdr:row>
                    <xdr:rowOff>361950</xdr:rowOff>
                  </from>
                  <to>
                    <xdr:col>6</xdr:col>
                    <xdr:colOff>828675</xdr:colOff>
                    <xdr:row>13</xdr:row>
                    <xdr:rowOff>9525</xdr:rowOff>
                  </to>
                </anchor>
              </controlPr>
            </control>
          </mc:Choice>
        </mc:AlternateContent>
        <mc:AlternateContent xmlns:mc="http://schemas.openxmlformats.org/markup-compatibility/2006">
          <mc:Choice Requires="x14">
            <control shapeId="334850" r:id="rId5" name="Button 2">
              <controlPr defaultSize="0" print="0" autoFill="0" autoPict="0" macro="[0]!Clear">
                <anchor moveWithCells="1" sizeWithCells="1">
                  <from>
                    <xdr:col>6</xdr:col>
                    <xdr:colOff>1381125</xdr:colOff>
                    <xdr:row>11</xdr:row>
                    <xdr:rowOff>47625</xdr:rowOff>
                  </from>
                  <to>
                    <xdr:col>6</xdr:col>
                    <xdr:colOff>2400300</xdr:colOff>
                    <xdr:row>13</xdr:row>
                    <xdr:rowOff>19050</xdr:rowOff>
                  </to>
                </anchor>
              </controlPr>
            </control>
          </mc:Choice>
        </mc:AlternateContent>
        <mc:AlternateContent xmlns:mc="http://schemas.openxmlformats.org/markup-compatibility/2006">
          <mc:Choice Requires="x14">
            <control shapeId="334851" r:id="rId6" name="Drop Down 3">
              <controlPr defaultSize="0" autoLine="0" autoPict="0" macro="[0]!Sheet15.HideRow4">
                <anchor moveWithCells="1">
                  <from>
                    <xdr:col>3</xdr:col>
                    <xdr:colOff>9525</xdr:colOff>
                    <xdr:row>17</xdr:row>
                    <xdr:rowOff>9525</xdr:rowOff>
                  </from>
                  <to>
                    <xdr:col>3</xdr:col>
                    <xdr:colOff>590550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indexed="27"/>
    <pageSetUpPr autoPageBreaks="0" fitToPage="1"/>
  </sheetPr>
  <dimension ref="B1:L104"/>
  <sheetViews>
    <sheetView showGridLines="0" showRowColHeaders="0" showZeros="0" topLeftCell="A4" zoomScale="70" zoomScaleNormal="70" workbookViewId="0">
      <selection activeCell="H18" sqref="H18"/>
    </sheetView>
  </sheetViews>
  <sheetFormatPr defaultColWidth="8.85546875" defaultRowHeight="12.75" x14ac:dyDescent="0.2"/>
  <cols>
    <col min="1" max="1" width="3.7109375" style="67" customWidth="1"/>
    <col min="2" max="2" width="16.7109375" style="67" customWidth="1"/>
    <col min="3" max="4" width="12.7109375" style="67" customWidth="1"/>
    <col min="5" max="5" width="4.140625" style="63" customWidth="1"/>
    <col min="6" max="6" width="47.42578125" style="75" customWidth="1"/>
    <col min="7" max="7" width="59.140625" style="75" customWidth="1"/>
    <col min="8" max="9" width="23.7109375" style="75" customWidth="1"/>
    <col min="10" max="10" width="65.140625" style="76" customWidth="1"/>
    <col min="11" max="11" width="8.85546875" style="92" customWidth="1"/>
    <col min="12" max="12" width="10.28515625" style="67" customWidth="1"/>
    <col min="13" max="16384" width="8.85546875" style="67"/>
  </cols>
  <sheetData>
    <row r="1" spans="3:12" s="7" customFormat="1" hidden="1" x14ac:dyDescent="0.2">
      <c r="J1" s="40"/>
    </row>
    <row r="2" spans="3:12" s="7" customFormat="1" hidden="1" x14ac:dyDescent="0.2">
      <c r="J2" s="40"/>
    </row>
    <row r="3" spans="3:12" s="7" customFormat="1" hidden="1" x14ac:dyDescent="0.2">
      <c r="F3" s="45"/>
      <c r="G3" s="45"/>
      <c r="H3" s="45"/>
      <c r="I3" s="45"/>
      <c r="J3" s="40"/>
      <c r="K3" s="45"/>
      <c r="L3" s="45"/>
    </row>
    <row r="4" spans="3:12" s="7" customFormat="1" x14ac:dyDescent="0.2">
      <c r="F4" s="45"/>
      <c r="G4" s="45"/>
      <c r="H4" s="45"/>
      <c r="I4" s="45"/>
      <c r="J4" s="40"/>
      <c r="K4" s="45"/>
      <c r="L4" s="45"/>
    </row>
    <row r="5" spans="3:12" s="7" customFormat="1" x14ac:dyDescent="0.2">
      <c r="F5" s="45"/>
      <c r="G5" s="45"/>
      <c r="H5" s="45"/>
      <c r="I5" s="45"/>
      <c r="J5" s="40"/>
      <c r="K5" s="45"/>
      <c r="L5" s="45"/>
    </row>
    <row r="6" spans="3:12" s="7" customFormat="1" x14ac:dyDescent="0.2">
      <c r="F6" s="45"/>
      <c r="G6" s="45"/>
      <c r="H6" s="45"/>
      <c r="I6" s="45"/>
      <c r="J6" s="40"/>
      <c r="K6" s="45"/>
      <c r="L6" s="45"/>
    </row>
    <row r="7" spans="3:12" s="7" customFormat="1" x14ac:dyDescent="0.2">
      <c r="F7" s="45"/>
      <c r="G7" s="45"/>
      <c r="H7" s="45"/>
      <c r="I7" s="45"/>
      <c r="J7" s="40"/>
      <c r="K7" s="45"/>
      <c r="L7" s="45"/>
    </row>
    <row r="8" spans="3:12" s="7" customFormat="1" ht="3.6" customHeight="1" x14ac:dyDescent="0.2">
      <c r="F8" s="47"/>
      <c r="G8" s="47"/>
      <c r="H8" s="47"/>
      <c r="I8" s="47"/>
      <c r="J8" s="47"/>
      <c r="K8" s="45"/>
      <c r="L8" s="45"/>
    </row>
    <row r="9" spans="3:12" s="7" customFormat="1" ht="28.9" customHeight="1" x14ac:dyDescent="0.3">
      <c r="F9" s="77" t="str">
        <f>'Market target information'!F12 &amp; " " &amp; "Profile"</f>
        <v xml:space="preserve"> Profile</v>
      </c>
      <c r="G9" s="45"/>
      <c r="H9" s="45"/>
      <c r="I9" s="45"/>
      <c r="J9" s="40"/>
      <c r="K9" s="45"/>
      <c r="L9" s="45"/>
    </row>
    <row r="10" spans="3:12" s="63" customFormat="1" ht="24.6" customHeight="1" x14ac:dyDescent="0.2">
      <c r="J10" s="64"/>
    </row>
    <row r="11" spans="3:12" s="63" customFormat="1" ht="30" customHeight="1" x14ac:dyDescent="0.2">
      <c r="C11" s="142"/>
      <c r="F11" s="127" t="s">
        <v>24</v>
      </c>
      <c r="G11" s="73"/>
      <c r="H11" s="187" t="s">
        <v>23</v>
      </c>
      <c r="I11" s="187"/>
      <c r="J11" s="64"/>
    </row>
    <row r="12" spans="3:12" s="63" customFormat="1" ht="24.95" customHeight="1" x14ac:dyDescent="0.2">
      <c r="F12" s="188" t="str">
        <f>IF($G$89=1,F89,IF($G$89=2,F90,IF($G$89=3,F91,IF($G$89=4,F92,IF($G$89=5,F93,IF($G$89=6,F94,F17))))))</f>
        <v>Value Chain</v>
      </c>
      <c r="G12" s="74"/>
      <c r="H12" s="65" t="s">
        <v>40</v>
      </c>
      <c r="I12" s="65" t="s">
        <v>41</v>
      </c>
      <c r="J12" s="64"/>
    </row>
    <row r="13" spans="3:12" s="63" customFormat="1" ht="24.95" customHeight="1" x14ac:dyDescent="0.2">
      <c r="F13" s="189"/>
      <c r="G13" s="74"/>
      <c r="H13" s="65" t="s">
        <v>43</v>
      </c>
      <c r="I13" s="65" t="s">
        <v>42</v>
      </c>
      <c r="J13" s="64"/>
    </row>
    <row r="14" spans="3:12" ht="9.9499999999999993" customHeight="1" x14ac:dyDescent="0.2">
      <c r="F14" s="66"/>
      <c r="G14" s="66"/>
      <c r="H14" s="67"/>
      <c r="I14" s="67"/>
      <c r="J14" s="64"/>
      <c r="K14" s="67"/>
    </row>
    <row r="15" spans="3:12" ht="9.9499999999999993" customHeight="1" x14ac:dyDescent="0.2">
      <c r="F15" s="66"/>
      <c r="G15" s="66"/>
      <c r="H15" s="67"/>
      <c r="I15" s="67"/>
      <c r="J15" s="64"/>
      <c r="K15" s="67"/>
    </row>
    <row r="16" spans="3:12" ht="30" customHeight="1" x14ac:dyDescent="0.2">
      <c r="F16" s="127" t="s">
        <v>29</v>
      </c>
      <c r="G16" s="66"/>
      <c r="H16" s="67"/>
      <c r="I16" s="67"/>
      <c r="J16" s="64"/>
      <c r="K16" s="67"/>
    </row>
    <row r="17" spans="2:12" ht="35.1" customHeight="1" x14ac:dyDescent="0.2">
      <c r="D17" s="90"/>
      <c r="F17" s="143" t="str">
        <f>'Product Profile Trait List'!B64</f>
        <v>Crop Handling</v>
      </c>
      <c r="G17" s="89" t="s">
        <v>9</v>
      </c>
      <c r="H17" s="111" t="s">
        <v>20</v>
      </c>
      <c r="I17" s="112" t="s">
        <v>21</v>
      </c>
      <c r="J17" s="89" t="s">
        <v>22</v>
      </c>
      <c r="K17" s="67"/>
    </row>
    <row r="18" spans="2:12" ht="59.25" customHeight="1" x14ac:dyDescent="0.2">
      <c r="B18" s="127" t="s">
        <v>28</v>
      </c>
      <c r="C18" s="91">
        <f>IF($J$90=1,I90,IF($J$90=2,I91,IF($J$90=3,I92,IF($J$90=4,I93,IF($J$90=5,I94,IF($J$90=6,I95,IF($J$90=7,I96,IF($J$90=8,I97,IF($J$90=9,I98,IF($J$90=10,I99,IF($J$90=11,I100,IF($J$90=12,I101,IF($J$90=13,I102,IF($J$90=14,I103,IF($J$90=15,I104,"")))))))))))))))</f>
        <v>15</v>
      </c>
      <c r="E18" s="68">
        <v>1</v>
      </c>
      <c r="F18" s="141">
        <f>'Product Profile Trait List'!D64</f>
        <v>0</v>
      </c>
      <c r="G18" s="141">
        <f>'Product Profile Trait List'!E64</f>
        <v>0</v>
      </c>
      <c r="H18" s="61"/>
      <c r="I18" s="62"/>
      <c r="J18" s="43"/>
      <c r="K18" s="67"/>
      <c r="L18" s="69"/>
    </row>
    <row r="19" spans="2:12" ht="35.1" customHeight="1" x14ac:dyDescent="0.2">
      <c r="E19" s="68">
        <v>2</v>
      </c>
      <c r="F19" s="141">
        <f>'Product Profile Trait List'!D65</f>
        <v>0</v>
      </c>
      <c r="G19" s="141">
        <f>'Product Profile Trait List'!E65</f>
        <v>0</v>
      </c>
      <c r="H19" s="61"/>
      <c r="I19" s="62"/>
      <c r="J19" s="43"/>
      <c r="K19" s="67"/>
    </row>
    <row r="20" spans="2:12" ht="35.1" customHeight="1" x14ac:dyDescent="0.2">
      <c r="E20" s="68">
        <v>3</v>
      </c>
      <c r="F20" s="141">
        <f>'Product Profile Trait List'!D66</f>
        <v>0</v>
      </c>
      <c r="G20" s="141">
        <f>'Product Profile Trait List'!E66</f>
        <v>0</v>
      </c>
      <c r="H20" s="61"/>
      <c r="I20" s="62"/>
      <c r="J20" s="43"/>
      <c r="K20" s="67"/>
    </row>
    <row r="21" spans="2:12" ht="35.1" customHeight="1" x14ac:dyDescent="0.2">
      <c r="E21" s="68">
        <v>4</v>
      </c>
      <c r="F21" s="141">
        <f>'Product Profile Trait List'!D67</f>
        <v>0</v>
      </c>
      <c r="G21" s="141">
        <f>'Product Profile Trait List'!E67</f>
        <v>0</v>
      </c>
      <c r="H21" s="61"/>
      <c r="I21" s="62"/>
      <c r="J21" s="43"/>
      <c r="K21" s="67"/>
    </row>
    <row r="22" spans="2:12" ht="35.1" customHeight="1" x14ac:dyDescent="0.2">
      <c r="E22" s="68">
        <v>5</v>
      </c>
      <c r="F22" s="141">
        <f>'Product Profile Trait List'!D68</f>
        <v>0</v>
      </c>
      <c r="G22" s="141">
        <f>'Product Profile Trait List'!E68</f>
        <v>0</v>
      </c>
      <c r="H22" s="61"/>
      <c r="I22" s="62"/>
      <c r="J22" s="43"/>
      <c r="K22" s="67"/>
    </row>
    <row r="23" spans="2:12" ht="35.1" customHeight="1" x14ac:dyDescent="0.2">
      <c r="E23" s="68">
        <v>6</v>
      </c>
      <c r="F23" s="141">
        <f>'Product Profile Trait List'!D69</f>
        <v>0</v>
      </c>
      <c r="G23" s="141">
        <f>'Product Profile Trait List'!E69</f>
        <v>0</v>
      </c>
      <c r="H23" s="61"/>
      <c r="I23" s="62"/>
      <c r="J23" s="43"/>
      <c r="K23" s="67"/>
    </row>
    <row r="24" spans="2:12" ht="35.1" customHeight="1" x14ac:dyDescent="0.2">
      <c r="E24" s="68">
        <v>7</v>
      </c>
      <c r="F24" s="141">
        <f>'Product Profile Trait List'!D70</f>
        <v>0</v>
      </c>
      <c r="G24" s="141">
        <f>'Product Profile Trait List'!E70</f>
        <v>0</v>
      </c>
      <c r="H24" s="61"/>
      <c r="I24" s="62"/>
      <c r="J24" s="43"/>
      <c r="K24" s="67"/>
    </row>
    <row r="25" spans="2:12" ht="35.1" customHeight="1" x14ac:dyDescent="0.2">
      <c r="B25" s="69"/>
      <c r="E25" s="68">
        <v>8</v>
      </c>
      <c r="F25" s="141">
        <f>'Product Profile Trait List'!D71</f>
        <v>0</v>
      </c>
      <c r="G25" s="141">
        <f>'Product Profile Trait List'!E71</f>
        <v>0</v>
      </c>
      <c r="H25" s="61"/>
      <c r="I25" s="62"/>
      <c r="J25" s="43"/>
      <c r="K25" s="67"/>
    </row>
    <row r="26" spans="2:12" ht="35.1" customHeight="1" x14ac:dyDescent="0.2">
      <c r="E26" s="68">
        <v>9</v>
      </c>
      <c r="F26" s="141">
        <f>'Product Profile Trait List'!D72</f>
        <v>0</v>
      </c>
      <c r="G26" s="141">
        <f>'Product Profile Trait List'!E72</f>
        <v>0</v>
      </c>
      <c r="H26" s="61"/>
      <c r="I26" s="62"/>
      <c r="J26" s="43"/>
      <c r="K26" s="67"/>
    </row>
    <row r="27" spans="2:12" ht="35.1" customHeight="1" x14ac:dyDescent="0.2">
      <c r="E27" s="68">
        <v>10</v>
      </c>
      <c r="F27" s="141">
        <f>'Product Profile Trait List'!D73</f>
        <v>0</v>
      </c>
      <c r="G27" s="141">
        <f>'Product Profile Trait List'!E73</f>
        <v>0</v>
      </c>
      <c r="H27" s="61"/>
      <c r="I27" s="62"/>
      <c r="J27" s="43"/>
      <c r="K27" s="67"/>
    </row>
    <row r="28" spans="2:12" ht="35.1" customHeight="1" x14ac:dyDescent="0.2">
      <c r="E28" s="68">
        <v>11</v>
      </c>
      <c r="F28" s="141">
        <f>'Product Profile Trait List'!D74</f>
        <v>0</v>
      </c>
      <c r="G28" s="141">
        <f>'Product Profile Trait List'!E74</f>
        <v>0</v>
      </c>
      <c r="H28" s="61"/>
      <c r="I28" s="62"/>
      <c r="J28" s="43"/>
      <c r="K28" s="67"/>
    </row>
    <row r="29" spans="2:12" ht="35.1" customHeight="1" x14ac:dyDescent="0.2">
      <c r="E29" s="68">
        <v>12</v>
      </c>
      <c r="F29" s="141">
        <f>'Product Profile Trait List'!D75</f>
        <v>0</v>
      </c>
      <c r="G29" s="141">
        <f>'Product Profile Trait List'!E75</f>
        <v>0</v>
      </c>
      <c r="H29" s="61"/>
      <c r="I29" s="62"/>
      <c r="J29" s="43"/>
      <c r="K29" s="67"/>
    </row>
    <row r="30" spans="2:12" ht="35.1" customHeight="1" x14ac:dyDescent="0.2">
      <c r="E30" s="68">
        <v>13</v>
      </c>
      <c r="F30" s="141">
        <f>'Product Profile Trait List'!D76</f>
        <v>0</v>
      </c>
      <c r="G30" s="141">
        <f>'Product Profile Trait List'!E76</f>
        <v>0</v>
      </c>
      <c r="H30" s="61"/>
      <c r="I30" s="62"/>
      <c r="J30" s="43"/>
      <c r="K30" s="67"/>
    </row>
    <row r="31" spans="2:12" ht="35.1" customHeight="1" x14ac:dyDescent="0.2">
      <c r="E31" s="68">
        <v>14</v>
      </c>
      <c r="F31" s="141">
        <f>'Product Profile Trait List'!D77</f>
        <v>0</v>
      </c>
      <c r="G31" s="141">
        <f>'Product Profile Trait List'!E77</f>
        <v>0</v>
      </c>
      <c r="H31" s="61"/>
      <c r="I31" s="62"/>
      <c r="J31" s="43"/>
      <c r="K31" s="67"/>
    </row>
    <row r="32" spans="2:12" ht="35.1" customHeight="1" x14ac:dyDescent="0.2">
      <c r="E32" s="68">
        <v>15</v>
      </c>
      <c r="F32" s="141">
        <f>'Product Profile Trait List'!D78</f>
        <v>0</v>
      </c>
      <c r="G32" s="141">
        <f>'Product Profile Trait List'!E78</f>
        <v>0</v>
      </c>
      <c r="H32" s="61"/>
      <c r="I32" s="62"/>
      <c r="J32" s="43"/>
      <c r="K32" s="67"/>
    </row>
    <row r="33" spans="5:10" s="71" customFormat="1" ht="24.95" customHeight="1" x14ac:dyDescent="0.2">
      <c r="E33" s="70"/>
      <c r="F33" s="58"/>
      <c r="G33" s="58"/>
      <c r="H33" s="59"/>
      <c r="I33" s="59"/>
      <c r="J33" s="60"/>
    </row>
    <row r="34" spans="5:10" s="67" customFormat="1" x14ac:dyDescent="0.2">
      <c r="E34" s="63"/>
      <c r="F34" s="72"/>
      <c r="G34" s="72"/>
      <c r="H34" s="72"/>
      <c r="I34" s="72"/>
      <c r="J34" s="64"/>
    </row>
    <row r="35" spans="5:10" s="67" customFormat="1" x14ac:dyDescent="0.2">
      <c r="E35" s="63"/>
      <c r="F35" s="72"/>
      <c r="G35" s="72"/>
      <c r="H35" s="72"/>
      <c r="I35" s="72"/>
      <c r="J35" s="64"/>
    </row>
    <row r="36" spans="5:10" s="67" customFormat="1" x14ac:dyDescent="0.2">
      <c r="E36" s="63"/>
      <c r="F36" s="72"/>
      <c r="G36" s="72"/>
      <c r="H36" s="72"/>
      <c r="I36" s="72"/>
      <c r="J36" s="64"/>
    </row>
    <row r="37" spans="5:10" s="67" customFormat="1" x14ac:dyDescent="0.2">
      <c r="E37" s="63"/>
      <c r="F37" s="72"/>
      <c r="G37" s="72"/>
      <c r="H37" s="72"/>
      <c r="I37" s="72"/>
      <c r="J37" s="64"/>
    </row>
    <row r="38" spans="5:10" s="67" customFormat="1" x14ac:dyDescent="0.2">
      <c r="E38" s="63"/>
      <c r="F38" s="72"/>
      <c r="G38" s="72"/>
      <c r="H38" s="72"/>
      <c r="I38" s="72"/>
      <c r="J38" s="64"/>
    </row>
    <row r="39" spans="5:10" s="67" customFormat="1" x14ac:dyDescent="0.2">
      <c r="E39" s="63"/>
      <c r="F39" s="72"/>
      <c r="G39" s="72"/>
      <c r="H39" s="72"/>
      <c r="I39" s="72"/>
      <c r="J39" s="64"/>
    </row>
    <row r="40" spans="5:10" s="67" customFormat="1" x14ac:dyDescent="0.2">
      <c r="E40" s="63"/>
      <c r="F40" s="72"/>
      <c r="G40" s="72"/>
      <c r="H40" s="72"/>
      <c r="I40" s="72"/>
      <c r="J40" s="64"/>
    </row>
    <row r="41" spans="5:10" s="67" customFormat="1" x14ac:dyDescent="0.2">
      <c r="E41" s="63"/>
      <c r="F41" s="72"/>
      <c r="G41" s="72"/>
      <c r="H41" s="72"/>
      <c r="I41" s="72"/>
      <c r="J41" s="64"/>
    </row>
    <row r="42" spans="5:10" s="67" customFormat="1" x14ac:dyDescent="0.2">
      <c r="E42" s="63"/>
      <c r="F42" s="72"/>
      <c r="G42" s="72"/>
      <c r="H42" s="72"/>
      <c r="I42" s="72"/>
      <c r="J42" s="64"/>
    </row>
    <row r="43" spans="5:10" s="67" customFormat="1" x14ac:dyDescent="0.2">
      <c r="E43" s="63"/>
      <c r="F43" s="72"/>
      <c r="G43" s="72"/>
      <c r="H43" s="72"/>
      <c r="I43" s="72"/>
      <c r="J43" s="64"/>
    </row>
    <row r="44" spans="5:10" s="67" customFormat="1" x14ac:dyDescent="0.2">
      <c r="E44" s="63"/>
      <c r="F44" s="72"/>
      <c r="G44" s="72"/>
      <c r="H44" s="72"/>
      <c r="I44" s="72"/>
      <c r="J44" s="64"/>
    </row>
    <row r="45" spans="5:10" s="67" customFormat="1" x14ac:dyDescent="0.2">
      <c r="E45" s="63"/>
      <c r="F45" s="72"/>
      <c r="G45" s="72"/>
      <c r="H45" s="72"/>
      <c r="I45" s="72"/>
      <c r="J45" s="64"/>
    </row>
    <row r="46" spans="5:10" s="67" customFormat="1" x14ac:dyDescent="0.2">
      <c r="E46" s="63"/>
      <c r="F46" s="72"/>
      <c r="G46" s="72"/>
      <c r="H46" s="72"/>
      <c r="I46" s="72"/>
      <c r="J46" s="64"/>
    </row>
    <row r="47" spans="5:10" s="67" customFormat="1" x14ac:dyDescent="0.2">
      <c r="E47" s="63"/>
      <c r="F47" s="72"/>
      <c r="G47" s="72"/>
      <c r="H47" s="72"/>
      <c r="I47" s="72"/>
      <c r="J47" s="64"/>
    </row>
    <row r="48" spans="5:10" s="67" customFormat="1" x14ac:dyDescent="0.2">
      <c r="E48" s="63"/>
      <c r="F48" s="72"/>
      <c r="G48" s="72"/>
      <c r="H48" s="72"/>
      <c r="I48" s="72"/>
      <c r="J48" s="64"/>
    </row>
    <row r="49" spans="5:10" s="67" customFormat="1" x14ac:dyDescent="0.2">
      <c r="E49" s="63"/>
      <c r="F49" s="72"/>
      <c r="G49" s="72"/>
      <c r="H49" s="72"/>
      <c r="I49" s="72"/>
      <c r="J49" s="64"/>
    </row>
    <row r="50" spans="5:10" s="67" customFormat="1" x14ac:dyDescent="0.2">
      <c r="E50" s="63"/>
      <c r="F50" s="72"/>
      <c r="G50" s="72"/>
      <c r="H50" s="72"/>
      <c r="I50" s="72"/>
      <c r="J50" s="64"/>
    </row>
    <row r="51" spans="5:10" s="67" customFormat="1" x14ac:dyDescent="0.2">
      <c r="E51" s="63"/>
      <c r="F51" s="72"/>
      <c r="G51" s="72"/>
      <c r="H51" s="72"/>
      <c r="I51" s="72"/>
      <c r="J51" s="64"/>
    </row>
    <row r="52" spans="5:10" s="67" customFormat="1" x14ac:dyDescent="0.2">
      <c r="E52" s="63"/>
      <c r="F52" s="72"/>
      <c r="G52" s="72"/>
      <c r="H52" s="72"/>
      <c r="I52" s="72"/>
      <c r="J52" s="64"/>
    </row>
    <row r="53" spans="5:10" s="67" customFormat="1" x14ac:dyDescent="0.2">
      <c r="E53" s="63"/>
      <c r="F53" s="72"/>
      <c r="G53" s="72"/>
      <c r="H53" s="72"/>
      <c r="I53" s="72"/>
      <c r="J53" s="64"/>
    </row>
    <row r="54" spans="5:10" s="67" customFormat="1" x14ac:dyDescent="0.2">
      <c r="E54" s="63"/>
      <c r="F54" s="72"/>
      <c r="G54" s="72"/>
      <c r="H54" s="72"/>
      <c r="I54" s="72"/>
      <c r="J54" s="64"/>
    </row>
    <row r="55" spans="5:10" s="67" customFormat="1" x14ac:dyDescent="0.2">
      <c r="E55" s="63"/>
      <c r="F55" s="72"/>
      <c r="G55" s="72"/>
      <c r="H55" s="72"/>
      <c r="I55" s="72"/>
      <c r="J55" s="64"/>
    </row>
    <row r="56" spans="5:10" s="67" customFormat="1" x14ac:dyDescent="0.2">
      <c r="E56" s="63"/>
      <c r="F56" s="72"/>
      <c r="G56" s="72"/>
      <c r="H56" s="72"/>
      <c r="I56" s="72"/>
      <c r="J56" s="64"/>
    </row>
    <row r="57" spans="5:10" s="67" customFormat="1" x14ac:dyDescent="0.2">
      <c r="E57" s="63"/>
      <c r="F57" s="72"/>
      <c r="G57" s="72"/>
      <c r="H57" s="72"/>
      <c r="I57" s="72"/>
      <c r="J57" s="64"/>
    </row>
    <row r="58" spans="5:10" s="67" customFormat="1" x14ac:dyDescent="0.2">
      <c r="E58" s="63"/>
      <c r="F58" s="72"/>
      <c r="G58" s="72"/>
      <c r="H58" s="72"/>
      <c r="I58" s="72"/>
      <c r="J58" s="64"/>
    </row>
    <row r="59" spans="5:10" s="67" customFormat="1" x14ac:dyDescent="0.2">
      <c r="E59" s="63"/>
      <c r="F59" s="72"/>
      <c r="G59" s="72"/>
      <c r="H59" s="72"/>
      <c r="I59" s="72"/>
      <c r="J59" s="64"/>
    </row>
    <row r="60" spans="5:10" s="67" customFormat="1" x14ac:dyDescent="0.2">
      <c r="E60" s="63"/>
      <c r="F60" s="72"/>
      <c r="G60" s="72"/>
      <c r="H60" s="72"/>
      <c r="I60" s="72"/>
      <c r="J60" s="64"/>
    </row>
    <row r="61" spans="5:10" s="67" customFormat="1" x14ac:dyDescent="0.2">
      <c r="E61" s="63"/>
      <c r="F61" s="72"/>
      <c r="G61" s="72"/>
      <c r="H61" s="72"/>
      <c r="I61" s="72"/>
      <c r="J61" s="64"/>
    </row>
    <row r="62" spans="5:10" s="67" customFormat="1" x14ac:dyDescent="0.2">
      <c r="E62" s="63"/>
      <c r="F62" s="72"/>
      <c r="G62" s="72"/>
      <c r="H62" s="72"/>
      <c r="I62" s="72"/>
      <c r="J62" s="64"/>
    </row>
    <row r="63" spans="5:10" s="67" customFormat="1" x14ac:dyDescent="0.2">
      <c r="E63" s="63"/>
      <c r="F63" s="72"/>
      <c r="G63" s="72"/>
      <c r="H63" s="72"/>
      <c r="I63" s="72"/>
      <c r="J63" s="64"/>
    </row>
    <row r="64" spans="5:10" s="67" customFormat="1" x14ac:dyDescent="0.2">
      <c r="E64" s="63"/>
      <c r="F64" s="72"/>
      <c r="G64" s="72"/>
      <c r="H64" s="72"/>
      <c r="I64" s="72"/>
      <c r="J64" s="64"/>
    </row>
    <row r="65" spans="5:10" s="67" customFormat="1" x14ac:dyDescent="0.2">
      <c r="E65" s="63"/>
      <c r="F65" s="72"/>
      <c r="G65" s="72"/>
      <c r="H65" s="72"/>
      <c r="I65" s="72"/>
      <c r="J65" s="64"/>
    </row>
    <row r="66" spans="5:10" s="67" customFormat="1" x14ac:dyDescent="0.2">
      <c r="E66" s="63"/>
      <c r="F66" s="72"/>
      <c r="G66" s="72"/>
      <c r="H66" s="72"/>
      <c r="I66" s="72"/>
      <c r="J66" s="64"/>
    </row>
    <row r="67" spans="5:10" s="67" customFormat="1" x14ac:dyDescent="0.2">
      <c r="E67" s="63"/>
      <c r="F67" s="72"/>
      <c r="G67" s="72"/>
      <c r="H67" s="72"/>
      <c r="I67" s="72"/>
      <c r="J67" s="64"/>
    </row>
    <row r="68" spans="5:10" s="67" customFormat="1" x14ac:dyDescent="0.2">
      <c r="E68" s="63"/>
      <c r="F68" s="72"/>
      <c r="G68" s="72"/>
      <c r="H68" s="72"/>
      <c r="I68" s="72"/>
      <c r="J68" s="64"/>
    </row>
    <row r="69" spans="5:10" s="67" customFormat="1" x14ac:dyDescent="0.2">
      <c r="E69" s="63"/>
      <c r="F69" s="72"/>
      <c r="G69" s="72"/>
      <c r="H69" s="72"/>
      <c r="I69" s="72"/>
      <c r="J69" s="64"/>
    </row>
    <row r="70" spans="5:10" s="67" customFormat="1" x14ac:dyDescent="0.2">
      <c r="E70" s="63"/>
      <c r="F70" s="72"/>
      <c r="G70" s="72"/>
      <c r="H70" s="72"/>
      <c r="I70" s="72"/>
      <c r="J70" s="64"/>
    </row>
    <row r="71" spans="5:10" s="67" customFormat="1" x14ac:dyDescent="0.2">
      <c r="E71" s="63"/>
      <c r="F71" s="72"/>
      <c r="G71" s="72"/>
      <c r="H71" s="72"/>
      <c r="I71" s="72"/>
      <c r="J71" s="64"/>
    </row>
    <row r="72" spans="5:10" s="67" customFormat="1" x14ac:dyDescent="0.2">
      <c r="E72" s="63"/>
      <c r="F72" s="72"/>
      <c r="G72" s="72"/>
      <c r="H72" s="72"/>
      <c r="I72" s="72"/>
      <c r="J72" s="64"/>
    </row>
    <row r="73" spans="5:10" s="67" customFormat="1" x14ac:dyDescent="0.2">
      <c r="E73" s="63"/>
      <c r="F73" s="72"/>
      <c r="G73" s="72"/>
      <c r="H73" s="72"/>
      <c r="I73" s="72"/>
      <c r="J73" s="64"/>
    </row>
    <row r="74" spans="5:10" s="67" customFormat="1" x14ac:dyDescent="0.2">
      <c r="E74" s="63"/>
      <c r="F74" s="72"/>
      <c r="G74" s="72"/>
      <c r="H74" s="72"/>
      <c r="I74" s="72"/>
      <c r="J74" s="64"/>
    </row>
    <row r="75" spans="5:10" s="67" customFormat="1" x14ac:dyDescent="0.2">
      <c r="E75" s="63"/>
      <c r="F75" s="72"/>
      <c r="G75" s="72"/>
      <c r="H75" s="72"/>
      <c r="I75" s="72"/>
      <c r="J75" s="64"/>
    </row>
    <row r="76" spans="5:10" s="67" customFormat="1" x14ac:dyDescent="0.2">
      <c r="E76" s="63"/>
      <c r="F76" s="72"/>
      <c r="G76" s="72"/>
      <c r="H76" s="72"/>
      <c r="I76" s="72"/>
      <c r="J76" s="64"/>
    </row>
    <row r="77" spans="5:10" s="67" customFormat="1" x14ac:dyDescent="0.2">
      <c r="E77" s="63"/>
      <c r="F77" s="72"/>
      <c r="G77" s="72"/>
      <c r="H77" s="72"/>
      <c r="I77" s="72"/>
      <c r="J77" s="64"/>
    </row>
    <row r="78" spans="5:10" s="67" customFormat="1" x14ac:dyDescent="0.2">
      <c r="E78" s="63"/>
      <c r="F78" s="72"/>
      <c r="G78" s="72"/>
      <c r="H78" s="72"/>
      <c r="I78" s="72"/>
      <c r="J78" s="64"/>
    </row>
    <row r="79" spans="5:10" s="67" customFormat="1" x14ac:dyDescent="0.2">
      <c r="E79" s="63"/>
      <c r="F79" s="72"/>
      <c r="G79" s="72"/>
      <c r="H79" s="72"/>
      <c r="I79" s="72"/>
      <c r="J79" s="64"/>
    </row>
    <row r="80" spans="5:10" s="67" customFormat="1" x14ac:dyDescent="0.2">
      <c r="E80" s="63"/>
      <c r="F80" s="72"/>
      <c r="G80" s="72"/>
      <c r="H80" s="72"/>
      <c r="I80" s="72"/>
      <c r="J80" s="64"/>
    </row>
    <row r="81" spans="6:11" x14ac:dyDescent="0.2">
      <c r="F81" s="72"/>
      <c r="G81" s="72"/>
      <c r="H81" s="72"/>
      <c r="I81" s="72"/>
      <c r="J81" s="64"/>
      <c r="K81" s="67"/>
    </row>
    <row r="82" spans="6:11" x14ac:dyDescent="0.2">
      <c r="F82" s="72"/>
      <c r="G82" s="72"/>
      <c r="H82" s="72"/>
      <c r="I82" s="72"/>
      <c r="J82" s="64"/>
      <c r="K82" s="67"/>
    </row>
    <row r="83" spans="6:11" x14ac:dyDescent="0.2">
      <c r="F83" s="72"/>
      <c r="G83" s="72"/>
      <c r="H83" s="72"/>
      <c r="I83" s="72"/>
      <c r="J83" s="64"/>
      <c r="K83" s="67"/>
    </row>
    <row r="84" spans="6:11" x14ac:dyDescent="0.2">
      <c r="F84" s="72"/>
      <c r="G84" s="72"/>
      <c r="H84" s="72"/>
      <c r="I84" s="72"/>
      <c r="J84" s="64"/>
      <c r="K84" s="67"/>
    </row>
    <row r="85" spans="6:11" x14ac:dyDescent="0.2">
      <c r="F85" s="72"/>
      <c r="G85" s="72"/>
      <c r="H85" s="72"/>
      <c r="I85" s="72"/>
      <c r="J85" s="64"/>
      <c r="K85" s="67"/>
    </row>
    <row r="86" spans="6:11" x14ac:dyDescent="0.2">
      <c r="F86" s="72"/>
      <c r="G86" s="72"/>
      <c r="H86" s="72"/>
      <c r="I86" s="72"/>
      <c r="J86" s="64"/>
      <c r="K86" s="67"/>
    </row>
    <row r="87" spans="6:11" x14ac:dyDescent="0.2">
      <c r="F87" s="72"/>
      <c r="G87" s="72">
        <v>0</v>
      </c>
      <c r="H87" s="72"/>
      <c r="I87" s="72"/>
      <c r="J87" s="64"/>
      <c r="K87" s="67"/>
    </row>
    <row r="88" spans="6:11" x14ac:dyDescent="0.2">
      <c r="J88" s="76">
        <v>15</v>
      </c>
    </row>
    <row r="89" spans="6:11" x14ac:dyDescent="0.2">
      <c r="F89" s="75" t="str">
        <f>'Profile Input'!$F$17</f>
        <v>Crop Yield</v>
      </c>
      <c r="G89" s="75">
        <v>6</v>
      </c>
    </row>
    <row r="90" spans="6:11" x14ac:dyDescent="0.2">
      <c r="F90" s="75" t="str">
        <f>'Profile Input (2)'!$F$17</f>
        <v>Seed &amp; Plant</v>
      </c>
      <c r="H90" s="75">
        <v>1</v>
      </c>
      <c r="I90" s="75">
        <v>1</v>
      </c>
      <c r="J90" s="76">
        <v>15</v>
      </c>
    </row>
    <row r="91" spans="6:11" x14ac:dyDescent="0.2">
      <c r="F91" s="75" t="str">
        <f>'Profile Input (3)'!$F$17</f>
        <v>Biotic Stress</v>
      </c>
      <c r="H91" s="75">
        <v>2</v>
      </c>
      <c r="I91" s="75">
        <v>2</v>
      </c>
      <c r="J91" s="76">
        <v>15</v>
      </c>
    </row>
    <row r="92" spans="6:11" x14ac:dyDescent="0.2">
      <c r="F92" s="75" t="str">
        <f>'Profile Input (4)'!$F$17</f>
        <v>Abiotic Stress</v>
      </c>
      <c r="H92" s="75">
        <v>3</v>
      </c>
      <c r="I92" s="75">
        <v>3</v>
      </c>
    </row>
    <row r="93" spans="6:11" x14ac:dyDescent="0.2">
      <c r="F93" s="75" t="str">
        <f>'Profile Input (5)'!$F$17</f>
        <v>Crop Handling</v>
      </c>
      <c r="H93" s="75">
        <v>4</v>
      </c>
      <c r="I93" s="75">
        <v>4</v>
      </c>
    </row>
    <row r="94" spans="6:11" x14ac:dyDescent="0.2">
      <c r="F94" s="75" t="str">
        <f>'Profile Input (6)'!$F$17</f>
        <v>Value Chain</v>
      </c>
      <c r="H94" s="75">
        <v>5</v>
      </c>
      <c r="I94" s="75">
        <v>5</v>
      </c>
    </row>
    <row r="95" spans="6:11" x14ac:dyDescent="0.2">
      <c r="H95" s="75">
        <v>6</v>
      </c>
      <c r="I95" s="75">
        <v>6</v>
      </c>
    </row>
    <row r="96" spans="6:11" x14ac:dyDescent="0.2">
      <c r="H96" s="75">
        <v>7</v>
      </c>
      <c r="I96" s="75">
        <v>7</v>
      </c>
    </row>
    <row r="97" spans="8:9" x14ac:dyDescent="0.2">
      <c r="H97" s="75">
        <v>8</v>
      </c>
      <c r="I97" s="75">
        <v>8</v>
      </c>
    </row>
    <row r="98" spans="8:9" x14ac:dyDescent="0.2">
      <c r="H98" s="75">
        <v>9</v>
      </c>
      <c r="I98" s="75">
        <v>9</v>
      </c>
    </row>
    <row r="99" spans="8:9" x14ac:dyDescent="0.2">
      <c r="H99" s="75">
        <v>10</v>
      </c>
      <c r="I99" s="75">
        <v>10</v>
      </c>
    </row>
    <row r="100" spans="8:9" x14ac:dyDescent="0.2">
      <c r="I100" s="75">
        <v>11</v>
      </c>
    </row>
    <row r="101" spans="8:9" x14ac:dyDescent="0.2">
      <c r="I101" s="75">
        <v>12</v>
      </c>
    </row>
    <row r="102" spans="8:9" x14ac:dyDescent="0.2">
      <c r="I102" s="75">
        <v>13</v>
      </c>
    </row>
    <row r="103" spans="8:9" x14ac:dyDescent="0.2">
      <c r="I103" s="75">
        <v>14</v>
      </c>
    </row>
    <row r="104" spans="8:9" x14ac:dyDescent="0.2">
      <c r="I104" s="75">
        <v>15</v>
      </c>
    </row>
  </sheetData>
  <sheetProtection password="DECE" sheet="1" objects="1" scenarios="1" formatCells="0" formatColumns="0" formatRows="0"/>
  <mergeCells count="2">
    <mergeCell ref="H11:I11"/>
    <mergeCell ref="F12:F13"/>
  </mergeCells>
  <dataValidations count="1">
    <dataValidation type="list" allowBlank="1" showInputMessage="1" showErrorMessage="1" sqref="H18:I32" xr:uid="{00000000-0002-0000-0600-000000000000}">
      <formula1>$H$89:$H$99</formula1>
    </dataValidation>
  </dataValidations>
  <printOptions horizontalCentered="1"/>
  <pageMargins left="0.75" right="0.75" top="1" bottom="1" header="0.5" footer="0.5"/>
  <pageSetup scale="5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Drop Down 1">
              <controlPr defaultSize="0" autoLine="0" autoPict="0" macro="[0]!Sheet16.Category5">
                <anchor moveWithCells="1">
                  <from>
                    <xdr:col>6</xdr:col>
                    <xdr:colOff>9525</xdr:colOff>
                    <xdr:row>10</xdr:row>
                    <xdr:rowOff>381000</xdr:rowOff>
                  </from>
                  <to>
                    <xdr:col>6</xdr:col>
                    <xdr:colOff>876300</xdr:colOff>
                    <xdr:row>13</xdr:row>
                    <xdr:rowOff>28575</xdr:rowOff>
                  </to>
                </anchor>
              </controlPr>
            </control>
          </mc:Choice>
        </mc:AlternateContent>
        <mc:AlternateContent xmlns:mc="http://schemas.openxmlformats.org/markup-compatibility/2006">
          <mc:Choice Requires="x14">
            <control shapeId="335874" r:id="rId5" name="Button 2">
              <controlPr defaultSize="0" print="0" autoFill="0" autoPict="0" macro="[0]!Clear">
                <anchor moveWithCells="1" sizeWithCells="1">
                  <from>
                    <xdr:col>6</xdr:col>
                    <xdr:colOff>1238250</xdr:colOff>
                    <xdr:row>11</xdr:row>
                    <xdr:rowOff>57150</xdr:rowOff>
                  </from>
                  <to>
                    <xdr:col>6</xdr:col>
                    <xdr:colOff>2333625</xdr:colOff>
                    <xdr:row>13</xdr:row>
                    <xdr:rowOff>28575</xdr:rowOff>
                  </to>
                </anchor>
              </controlPr>
            </control>
          </mc:Choice>
        </mc:AlternateContent>
        <mc:AlternateContent xmlns:mc="http://schemas.openxmlformats.org/markup-compatibility/2006">
          <mc:Choice Requires="x14">
            <control shapeId="335875" r:id="rId6" name="Drop Down 3">
              <controlPr defaultSize="0" autoLine="0" autoPict="0" macro="[0]!Sheet16.HideRow5">
                <anchor moveWithCells="1">
                  <from>
                    <xdr:col>3</xdr:col>
                    <xdr:colOff>9525</xdr:colOff>
                    <xdr:row>17</xdr:row>
                    <xdr:rowOff>9525</xdr:rowOff>
                  </from>
                  <to>
                    <xdr:col>3</xdr:col>
                    <xdr:colOff>581025</xdr:colOff>
                    <xdr:row>18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indexed="27"/>
    <pageSetUpPr autoPageBreaks="0" fitToPage="1"/>
  </sheetPr>
  <dimension ref="B1:L104"/>
  <sheetViews>
    <sheetView showGridLines="0" showRowColHeaders="0" showZeros="0" topLeftCell="A4" zoomScale="70" zoomScaleNormal="70" workbookViewId="0">
      <selection activeCell="H18" sqref="H18"/>
    </sheetView>
  </sheetViews>
  <sheetFormatPr defaultColWidth="8.85546875" defaultRowHeight="12.75" x14ac:dyDescent="0.2"/>
  <cols>
    <col min="1" max="1" width="3.7109375" style="67" customWidth="1"/>
    <col min="2" max="2" width="16.7109375" style="67" customWidth="1"/>
    <col min="3" max="4" width="12.7109375" style="67" customWidth="1"/>
    <col min="5" max="5" width="4.140625" style="63" customWidth="1"/>
    <col min="6" max="6" width="47.42578125" style="75" customWidth="1"/>
    <col min="7" max="7" width="59.140625" style="75" customWidth="1"/>
    <col min="8" max="9" width="23.7109375" style="75" customWidth="1"/>
    <col min="10" max="10" width="65.140625" style="76" customWidth="1"/>
    <col min="11" max="11" width="8.85546875" style="67" customWidth="1"/>
    <col min="12" max="12" width="10.28515625" style="67" customWidth="1"/>
    <col min="13" max="16384" width="8.85546875" style="67"/>
  </cols>
  <sheetData>
    <row r="1" spans="3:12" s="7" customFormat="1" hidden="1" x14ac:dyDescent="0.2">
      <c r="J1" s="40"/>
    </row>
    <row r="2" spans="3:12" s="7" customFormat="1" hidden="1" x14ac:dyDescent="0.2">
      <c r="J2" s="40"/>
    </row>
    <row r="3" spans="3:12" s="7" customFormat="1" hidden="1" x14ac:dyDescent="0.2">
      <c r="F3" s="45"/>
      <c r="G3" s="45"/>
      <c r="H3" s="45"/>
      <c r="I3" s="45"/>
      <c r="J3" s="40"/>
      <c r="K3" s="45"/>
      <c r="L3" s="45"/>
    </row>
    <row r="4" spans="3:12" s="7" customFormat="1" x14ac:dyDescent="0.2">
      <c r="F4" s="45"/>
      <c r="G4" s="45"/>
      <c r="H4" s="45"/>
      <c r="I4" s="45"/>
      <c r="J4" s="40"/>
      <c r="K4" s="45"/>
      <c r="L4" s="45"/>
    </row>
    <row r="5" spans="3:12" s="7" customFormat="1" x14ac:dyDescent="0.2">
      <c r="F5" s="45"/>
      <c r="G5" s="45"/>
      <c r="H5" s="45"/>
      <c r="I5" s="45"/>
      <c r="J5" s="40"/>
      <c r="K5" s="45"/>
      <c r="L5" s="45"/>
    </row>
    <row r="6" spans="3:12" s="7" customFormat="1" x14ac:dyDescent="0.2">
      <c r="F6" s="45"/>
      <c r="G6" s="45"/>
      <c r="H6" s="45"/>
      <c r="I6" s="45"/>
      <c r="J6" s="40"/>
      <c r="K6" s="45"/>
      <c r="L6" s="45"/>
    </row>
    <row r="7" spans="3:12" s="7" customFormat="1" x14ac:dyDescent="0.2">
      <c r="F7" s="45"/>
      <c r="G7" s="45"/>
      <c r="H7" s="45"/>
      <c r="I7" s="45"/>
      <c r="J7" s="40"/>
      <c r="K7" s="45"/>
      <c r="L7" s="45"/>
    </row>
    <row r="8" spans="3:12" s="7" customFormat="1" ht="3.6" customHeight="1" x14ac:dyDescent="0.2">
      <c r="F8" s="47"/>
      <c r="G8" s="47"/>
      <c r="H8" s="47"/>
      <c r="I8" s="47"/>
      <c r="J8" s="47"/>
      <c r="K8" s="45"/>
      <c r="L8" s="45"/>
    </row>
    <row r="9" spans="3:12" s="7" customFormat="1" ht="28.9" customHeight="1" x14ac:dyDescent="0.3">
      <c r="F9" s="77" t="str">
        <f>'Market target information'!F12 &amp; " " &amp; "Profile"</f>
        <v xml:space="preserve"> Profile</v>
      </c>
      <c r="G9" s="45"/>
      <c r="H9" s="45"/>
      <c r="I9" s="45"/>
      <c r="J9" s="40"/>
      <c r="K9" s="45"/>
      <c r="L9" s="45"/>
    </row>
    <row r="10" spans="3:12" s="63" customFormat="1" ht="24.6" customHeight="1" x14ac:dyDescent="0.2">
      <c r="J10" s="64"/>
    </row>
    <row r="11" spans="3:12" s="63" customFormat="1" ht="30" customHeight="1" x14ac:dyDescent="0.2">
      <c r="C11" s="142"/>
      <c r="F11" s="127" t="s">
        <v>24</v>
      </c>
      <c r="G11" s="73"/>
      <c r="H11" s="187" t="s">
        <v>23</v>
      </c>
      <c r="I11" s="187"/>
      <c r="J11" s="64"/>
    </row>
    <row r="12" spans="3:12" s="63" customFormat="1" ht="24.95" customHeight="1" x14ac:dyDescent="0.2">
      <c r="F12" s="188" t="str">
        <f>IF($G$89=1,F89,IF($G$89=2,F90,IF($G$89=3,F91,IF($G$89=4,F92,IF($G$89=5,F93,IF($G$89=6,F94,F17))))))</f>
        <v>Crop Yield</v>
      </c>
      <c r="G12" s="74"/>
      <c r="H12" s="65" t="s">
        <v>40</v>
      </c>
      <c r="I12" s="65" t="s">
        <v>41</v>
      </c>
      <c r="J12" s="64"/>
    </row>
    <row r="13" spans="3:12" s="63" customFormat="1" ht="24.95" customHeight="1" x14ac:dyDescent="0.2">
      <c r="F13" s="190"/>
      <c r="G13" s="74"/>
      <c r="H13" s="65" t="s">
        <v>43</v>
      </c>
      <c r="I13" s="65" t="s">
        <v>42</v>
      </c>
      <c r="J13" s="64"/>
    </row>
    <row r="14" spans="3:12" ht="9.9499999999999993" customHeight="1" x14ac:dyDescent="0.2">
      <c r="F14" s="66"/>
      <c r="G14" s="66"/>
      <c r="H14" s="67"/>
      <c r="I14" s="67"/>
      <c r="J14" s="64"/>
    </row>
    <row r="15" spans="3:12" ht="9.9499999999999993" customHeight="1" x14ac:dyDescent="0.2">
      <c r="F15" s="66"/>
      <c r="G15" s="66"/>
      <c r="H15" s="67"/>
      <c r="I15" s="67"/>
      <c r="J15" s="64"/>
    </row>
    <row r="16" spans="3:12" ht="30" customHeight="1" x14ac:dyDescent="0.2">
      <c r="F16" s="127" t="s">
        <v>29</v>
      </c>
      <c r="G16" s="66"/>
      <c r="H16" s="67"/>
      <c r="I16" s="67"/>
      <c r="J16" s="64"/>
    </row>
    <row r="17" spans="2:12" ht="35.1" customHeight="1" x14ac:dyDescent="0.2">
      <c r="D17" s="90"/>
      <c r="F17" s="143" t="str">
        <f>'Product Profile Trait List'!B79</f>
        <v>Value Chain</v>
      </c>
      <c r="G17" s="89" t="s">
        <v>9</v>
      </c>
      <c r="H17" s="111" t="s">
        <v>20</v>
      </c>
      <c r="I17" s="112" t="s">
        <v>21</v>
      </c>
      <c r="J17" s="89" t="s">
        <v>22</v>
      </c>
    </row>
    <row r="18" spans="2:12" ht="59.25" customHeight="1" x14ac:dyDescent="0.2">
      <c r="B18" s="127" t="s">
        <v>28</v>
      </c>
      <c r="C18" s="91">
        <f>IF($J$90=1,I90,IF($J$90=2,I91,IF($J$90=3,I92,IF($J$90=4,I93,IF($J$90=5,I94,IF($J$90=6,I95,IF($J$90=7,I96,IF($J$90=8,I97,IF($J$90=9,I98,IF($J$90=10,I99,IF($J$90=11,I100,IF($J$90=12,I101,IF($J$90=13,I102,IF($J$90=14,I103,IF($J$90=15,I104,"")))))))))))))))</f>
        <v>15</v>
      </c>
      <c r="E18" s="68">
        <v>1</v>
      </c>
      <c r="F18" s="144">
        <f>'Product Profile Trait List'!D79</f>
        <v>0</v>
      </c>
      <c r="G18" s="144">
        <f>'Product Profile Trait List'!E79</f>
        <v>0</v>
      </c>
      <c r="H18" s="61"/>
      <c r="I18" s="62"/>
      <c r="J18" s="43"/>
      <c r="L18" s="69"/>
    </row>
    <row r="19" spans="2:12" ht="35.1" customHeight="1" x14ac:dyDescent="0.2">
      <c r="E19" s="68">
        <v>2</v>
      </c>
      <c r="F19" s="144">
        <f>'Product Profile Trait List'!D80</f>
        <v>0</v>
      </c>
      <c r="G19" s="144">
        <f>'Product Profile Trait List'!E80</f>
        <v>0</v>
      </c>
      <c r="H19" s="61"/>
      <c r="I19" s="62"/>
      <c r="J19" s="43"/>
    </row>
    <row r="20" spans="2:12" ht="35.1" customHeight="1" x14ac:dyDescent="0.2">
      <c r="E20" s="68">
        <v>3</v>
      </c>
      <c r="F20" s="144">
        <f>'Product Profile Trait List'!D81</f>
        <v>0</v>
      </c>
      <c r="G20" s="144">
        <f>'Product Profile Trait List'!E81</f>
        <v>0</v>
      </c>
      <c r="H20" s="61"/>
      <c r="I20" s="62"/>
      <c r="J20" s="43"/>
    </row>
    <row r="21" spans="2:12" ht="35.1" customHeight="1" x14ac:dyDescent="0.2">
      <c r="E21" s="68">
        <v>4</v>
      </c>
      <c r="F21" s="144">
        <f>'Product Profile Trait List'!D82</f>
        <v>0</v>
      </c>
      <c r="G21" s="144">
        <f>'Product Profile Trait List'!E82</f>
        <v>0</v>
      </c>
      <c r="H21" s="61"/>
      <c r="I21" s="62"/>
      <c r="J21" s="43"/>
    </row>
    <row r="22" spans="2:12" ht="35.1" customHeight="1" x14ac:dyDescent="0.2">
      <c r="E22" s="68">
        <v>5</v>
      </c>
      <c r="F22" s="144">
        <f>'Product Profile Trait List'!D83</f>
        <v>0</v>
      </c>
      <c r="G22" s="144">
        <f>'Product Profile Trait List'!E83</f>
        <v>0</v>
      </c>
      <c r="H22" s="61"/>
      <c r="I22" s="62"/>
      <c r="J22" s="43"/>
    </row>
    <row r="23" spans="2:12" ht="35.1" customHeight="1" x14ac:dyDescent="0.2">
      <c r="E23" s="68">
        <v>6</v>
      </c>
      <c r="F23" s="144">
        <f>'Product Profile Trait List'!D84</f>
        <v>0</v>
      </c>
      <c r="G23" s="144">
        <f>'Product Profile Trait List'!E84</f>
        <v>0</v>
      </c>
      <c r="H23" s="61"/>
      <c r="I23" s="62"/>
      <c r="J23" s="43"/>
    </row>
    <row r="24" spans="2:12" ht="35.1" customHeight="1" x14ac:dyDescent="0.2">
      <c r="E24" s="68">
        <v>7</v>
      </c>
      <c r="F24" s="144">
        <f>'Product Profile Trait List'!D85</f>
        <v>0</v>
      </c>
      <c r="G24" s="144">
        <f>'Product Profile Trait List'!E85</f>
        <v>0</v>
      </c>
      <c r="H24" s="61"/>
      <c r="I24" s="62"/>
      <c r="J24" s="43"/>
    </row>
    <row r="25" spans="2:12" ht="35.1" customHeight="1" x14ac:dyDescent="0.2">
      <c r="B25" s="69"/>
      <c r="E25" s="68">
        <v>8</v>
      </c>
      <c r="F25" s="144">
        <f>'Product Profile Trait List'!D86</f>
        <v>0</v>
      </c>
      <c r="G25" s="144">
        <f>'Product Profile Trait List'!E86</f>
        <v>0</v>
      </c>
      <c r="H25" s="61"/>
      <c r="I25" s="62"/>
      <c r="J25" s="43"/>
    </row>
    <row r="26" spans="2:12" ht="35.1" customHeight="1" x14ac:dyDescent="0.2">
      <c r="E26" s="68">
        <v>9</v>
      </c>
      <c r="F26" s="144">
        <f>'Product Profile Trait List'!D87</f>
        <v>0</v>
      </c>
      <c r="G26" s="144">
        <f>'Product Profile Trait List'!E87</f>
        <v>0</v>
      </c>
      <c r="H26" s="61"/>
      <c r="I26" s="62"/>
      <c r="J26" s="43"/>
    </row>
    <row r="27" spans="2:12" ht="35.1" customHeight="1" x14ac:dyDescent="0.2">
      <c r="E27" s="68">
        <v>10</v>
      </c>
      <c r="F27" s="144">
        <f>'Product Profile Trait List'!D88</f>
        <v>0</v>
      </c>
      <c r="G27" s="144">
        <f>'Product Profile Trait List'!E88</f>
        <v>0</v>
      </c>
      <c r="H27" s="61"/>
      <c r="I27" s="62"/>
      <c r="J27" s="43"/>
    </row>
    <row r="28" spans="2:12" ht="35.1" customHeight="1" x14ac:dyDescent="0.2">
      <c r="E28" s="68">
        <v>11</v>
      </c>
      <c r="F28" s="144">
        <f>'Product Profile Trait List'!D89</f>
        <v>0</v>
      </c>
      <c r="G28" s="144">
        <f>'Product Profile Trait List'!E89</f>
        <v>0</v>
      </c>
      <c r="H28" s="61"/>
      <c r="I28" s="62"/>
      <c r="J28" s="43"/>
    </row>
    <row r="29" spans="2:12" ht="35.1" customHeight="1" x14ac:dyDescent="0.2">
      <c r="E29" s="68">
        <v>12</v>
      </c>
      <c r="F29" s="144">
        <f>'Product Profile Trait List'!D90</f>
        <v>0</v>
      </c>
      <c r="G29" s="144">
        <f>'Product Profile Trait List'!E90</f>
        <v>0</v>
      </c>
      <c r="H29" s="61"/>
      <c r="I29" s="62"/>
      <c r="J29" s="43"/>
    </row>
    <row r="30" spans="2:12" ht="35.1" customHeight="1" x14ac:dyDescent="0.2">
      <c r="E30" s="68">
        <v>13</v>
      </c>
      <c r="F30" s="144">
        <f>'Product Profile Trait List'!D91</f>
        <v>0</v>
      </c>
      <c r="G30" s="144">
        <f>'Product Profile Trait List'!E91</f>
        <v>0</v>
      </c>
      <c r="H30" s="61"/>
      <c r="I30" s="62"/>
      <c r="J30" s="43"/>
    </row>
    <row r="31" spans="2:12" ht="35.1" customHeight="1" x14ac:dyDescent="0.2">
      <c r="E31" s="68">
        <v>14</v>
      </c>
      <c r="F31" s="144">
        <f>'Product Profile Trait List'!D92</f>
        <v>0</v>
      </c>
      <c r="G31" s="144">
        <f>'Product Profile Trait List'!E92</f>
        <v>0</v>
      </c>
      <c r="H31" s="61"/>
      <c r="I31" s="62"/>
      <c r="J31" s="43"/>
    </row>
    <row r="32" spans="2:12" ht="35.1" customHeight="1" x14ac:dyDescent="0.2">
      <c r="E32" s="68">
        <v>15</v>
      </c>
      <c r="F32" s="144">
        <f>'Product Profile Trait List'!D93</f>
        <v>0</v>
      </c>
      <c r="G32" s="144">
        <f>'Product Profile Trait List'!E93</f>
        <v>0</v>
      </c>
      <c r="H32" s="61"/>
      <c r="I32" s="62"/>
      <c r="J32" s="43"/>
    </row>
    <row r="33" spans="5:10" s="71" customFormat="1" ht="24.95" customHeight="1" x14ac:dyDescent="0.2">
      <c r="E33" s="70"/>
      <c r="F33" s="58"/>
      <c r="G33" s="58"/>
      <c r="H33" s="59"/>
      <c r="I33" s="59"/>
      <c r="J33" s="60"/>
    </row>
    <row r="34" spans="5:10" x14ac:dyDescent="0.2">
      <c r="F34" s="72"/>
      <c r="G34" s="72"/>
      <c r="H34" s="72"/>
      <c r="I34" s="72"/>
      <c r="J34" s="64"/>
    </row>
    <row r="35" spans="5:10" x14ac:dyDescent="0.2">
      <c r="F35" s="72"/>
      <c r="G35" s="72"/>
      <c r="H35" s="72"/>
      <c r="I35" s="72"/>
      <c r="J35" s="64"/>
    </row>
    <row r="36" spans="5:10" x14ac:dyDescent="0.2">
      <c r="F36" s="72"/>
      <c r="G36" s="72"/>
      <c r="H36" s="72"/>
      <c r="I36" s="72"/>
      <c r="J36" s="64"/>
    </row>
    <row r="37" spans="5:10" x14ac:dyDescent="0.2">
      <c r="F37" s="72"/>
      <c r="G37" s="72"/>
      <c r="H37" s="72"/>
      <c r="I37" s="72"/>
      <c r="J37" s="64"/>
    </row>
    <row r="38" spans="5:10" x14ac:dyDescent="0.2">
      <c r="F38" s="72"/>
      <c r="G38" s="72"/>
      <c r="H38" s="72"/>
      <c r="I38" s="72"/>
      <c r="J38" s="64"/>
    </row>
    <row r="39" spans="5:10" x14ac:dyDescent="0.2">
      <c r="F39" s="72"/>
      <c r="G39" s="72"/>
      <c r="H39" s="72"/>
      <c r="I39" s="72"/>
      <c r="J39" s="64"/>
    </row>
    <row r="40" spans="5:10" x14ac:dyDescent="0.2">
      <c r="F40" s="72"/>
      <c r="G40" s="72"/>
      <c r="H40" s="72"/>
      <c r="I40" s="72"/>
      <c r="J40" s="64"/>
    </row>
    <row r="41" spans="5:10" x14ac:dyDescent="0.2">
      <c r="F41" s="72"/>
      <c r="G41" s="72"/>
      <c r="H41" s="72"/>
      <c r="I41" s="72"/>
      <c r="J41" s="64"/>
    </row>
    <row r="42" spans="5:10" x14ac:dyDescent="0.2">
      <c r="F42" s="72"/>
      <c r="G42" s="72"/>
      <c r="H42" s="72"/>
      <c r="I42" s="72"/>
      <c r="J42" s="64"/>
    </row>
    <row r="43" spans="5:10" x14ac:dyDescent="0.2">
      <c r="F43" s="72"/>
      <c r="G43" s="72"/>
      <c r="H43" s="72"/>
      <c r="I43" s="72"/>
      <c r="J43" s="64"/>
    </row>
    <row r="44" spans="5:10" x14ac:dyDescent="0.2">
      <c r="F44" s="72"/>
      <c r="G44" s="72"/>
      <c r="H44" s="72"/>
      <c r="I44" s="72"/>
      <c r="J44" s="64"/>
    </row>
    <row r="45" spans="5:10" x14ac:dyDescent="0.2">
      <c r="F45" s="72"/>
      <c r="G45" s="72"/>
      <c r="H45" s="72"/>
      <c r="I45" s="72"/>
      <c r="J45" s="64"/>
    </row>
    <row r="46" spans="5:10" x14ac:dyDescent="0.2">
      <c r="F46" s="72"/>
      <c r="G46" s="72"/>
      <c r="H46" s="72"/>
      <c r="I46" s="72"/>
      <c r="J46" s="64"/>
    </row>
    <row r="47" spans="5:10" x14ac:dyDescent="0.2">
      <c r="F47" s="72"/>
      <c r="G47" s="72"/>
      <c r="H47" s="72"/>
      <c r="I47" s="72"/>
      <c r="J47" s="64"/>
    </row>
    <row r="48" spans="5:10" x14ac:dyDescent="0.2">
      <c r="F48" s="72"/>
      <c r="G48" s="72"/>
      <c r="H48" s="72"/>
      <c r="I48" s="72"/>
      <c r="J48" s="64"/>
    </row>
    <row r="49" spans="6:10" x14ac:dyDescent="0.2">
      <c r="F49" s="72"/>
      <c r="G49" s="72"/>
      <c r="H49" s="72"/>
      <c r="I49" s="72"/>
      <c r="J49" s="64"/>
    </row>
    <row r="50" spans="6:10" x14ac:dyDescent="0.2">
      <c r="F50" s="72"/>
      <c r="G50" s="72"/>
      <c r="H50" s="72"/>
      <c r="I50" s="72"/>
      <c r="J50" s="64"/>
    </row>
    <row r="51" spans="6:10" x14ac:dyDescent="0.2">
      <c r="F51" s="72"/>
      <c r="G51" s="72"/>
      <c r="H51" s="72"/>
      <c r="I51" s="72"/>
      <c r="J51" s="64"/>
    </row>
    <row r="52" spans="6:10" x14ac:dyDescent="0.2">
      <c r="F52" s="72"/>
      <c r="G52" s="72"/>
      <c r="H52" s="72"/>
      <c r="I52" s="72"/>
      <c r="J52" s="64"/>
    </row>
    <row r="53" spans="6:10" x14ac:dyDescent="0.2">
      <c r="F53" s="72"/>
      <c r="G53" s="72"/>
      <c r="H53" s="72"/>
      <c r="I53" s="72"/>
      <c r="J53" s="64"/>
    </row>
    <row r="54" spans="6:10" x14ac:dyDescent="0.2">
      <c r="F54" s="72"/>
      <c r="G54" s="72"/>
      <c r="H54" s="72"/>
      <c r="I54" s="72"/>
      <c r="J54" s="64"/>
    </row>
    <row r="55" spans="6:10" x14ac:dyDescent="0.2">
      <c r="F55" s="72"/>
      <c r="G55" s="72"/>
      <c r="H55" s="72"/>
      <c r="I55" s="72"/>
      <c r="J55" s="64"/>
    </row>
    <row r="56" spans="6:10" x14ac:dyDescent="0.2">
      <c r="F56" s="72"/>
      <c r="G56" s="72"/>
      <c r="H56" s="72"/>
      <c r="I56" s="72"/>
      <c r="J56" s="64"/>
    </row>
    <row r="57" spans="6:10" x14ac:dyDescent="0.2">
      <c r="F57" s="72"/>
      <c r="G57" s="72"/>
      <c r="H57" s="72"/>
      <c r="I57" s="72"/>
      <c r="J57" s="64"/>
    </row>
    <row r="58" spans="6:10" x14ac:dyDescent="0.2">
      <c r="F58" s="72"/>
      <c r="G58" s="72"/>
      <c r="H58" s="72"/>
      <c r="I58" s="72"/>
      <c r="J58" s="64"/>
    </row>
    <row r="59" spans="6:10" x14ac:dyDescent="0.2">
      <c r="F59" s="72"/>
      <c r="G59" s="72"/>
      <c r="H59" s="72"/>
      <c r="I59" s="72"/>
      <c r="J59" s="64"/>
    </row>
    <row r="60" spans="6:10" x14ac:dyDescent="0.2">
      <c r="F60" s="72"/>
      <c r="G60" s="72"/>
      <c r="H60" s="72"/>
      <c r="I60" s="72"/>
      <c r="J60" s="64"/>
    </row>
    <row r="61" spans="6:10" x14ac:dyDescent="0.2">
      <c r="F61" s="72"/>
      <c r="G61" s="72"/>
      <c r="H61" s="72"/>
      <c r="I61" s="72"/>
      <c r="J61" s="64"/>
    </row>
    <row r="62" spans="6:10" x14ac:dyDescent="0.2">
      <c r="F62" s="72"/>
      <c r="G62" s="72"/>
      <c r="H62" s="72"/>
      <c r="I62" s="72"/>
      <c r="J62" s="64"/>
    </row>
    <row r="63" spans="6:10" x14ac:dyDescent="0.2">
      <c r="F63" s="72"/>
      <c r="G63" s="72"/>
      <c r="H63" s="72"/>
      <c r="I63" s="72"/>
      <c r="J63" s="64"/>
    </row>
    <row r="64" spans="6:10" x14ac:dyDescent="0.2">
      <c r="F64" s="72"/>
      <c r="G64" s="72"/>
      <c r="H64" s="72"/>
      <c r="I64" s="72"/>
      <c r="J64" s="64"/>
    </row>
    <row r="65" spans="6:10" x14ac:dyDescent="0.2">
      <c r="F65" s="72"/>
      <c r="G65" s="72"/>
      <c r="H65" s="72"/>
      <c r="I65" s="72"/>
      <c r="J65" s="64"/>
    </row>
    <row r="66" spans="6:10" x14ac:dyDescent="0.2">
      <c r="F66" s="72"/>
      <c r="G66" s="72"/>
      <c r="H66" s="72"/>
      <c r="I66" s="72"/>
      <c r="J66" s="64"/>
    </row>
    <row r="67" spans="6:10" x14ac:dyDescent="0.2">
      <c r="F67" s="72"/>
      <c r="G67" s="72"/>
      <c r="H67" s="72"/>
      <c r="I67" s="72"/>
      <c r="J67" s="64"/>
    </row>
    <row r="68" spans="6:10" x14ac:dyDescent="0.2">
      <c r="F68" s="72"/>
      <c r="G68" s="72"/>
      <c r="H68" s="72"/>
      <c r="I68" s="72"/>
      <c r="J68" s="64"/>
    </row>
    <row r="69" spans="6:10" x14ac:dyDescent="0.2">
      <c r="F69" s="72"/>
      <c r="G69" s="72"/>
      <c r="H69" s="72"/>
      <c r="I69" s="72"/>
      <c r="J69" s="64"/>
    </row>
    <row r="70" spans="6:10" x14ac:dyDescent="0.2">
      <c r="F70" s="72"/>
      <c r="G70" s="72"/>
      <c r="H70" s="72"/>
      <c r="I70" s="72"/>
      <c r="J70" s="64"/>
    </row>
    <row r="71" spans="6:10" x14ac:dyDescent="0.2">
      <c r="F71" s="72"/>
      <c r="G71" s="72"/>
      <c r="H71" s="72"/>
      <c r="I71" s="72"/>
      <c r="J71" s="64"/>
    </row>
    <row r="72" spans="6:10" x14ac:dyDescent="0.2">
      <c r="F72" s="72"/>
      <c r="G72" s="72"/>
      <c r="H72" s="72"/>
      <c r="I72" s="72"/>
      <c r="J72" s="64"/>
    </row>
    <row r="73" spans="6:10" x14ac:dyDescent="0.2">
      <c r="F73" s="72"/>
      <c r="G73" s="72"/>
      <c r="H73" s="72"/>
      <c r="I73" s="72"/>
      <c r="J73" s="64"/>
    </row>
    <row r="74" spans="6:10" x14ac:dyDescent="0.2">
      <c r="F74" s="72"/>
      <c r="G74" s="72"/>
      <c r="H74" s="72"/>
      <c r="I74" s="72"/>
      <c r="J74" s="64"/>
    </row>
    <row r="75" spans="6:10" x14ac:dyDescent="0.2">
      <c r="F75" s="72"/>
      <c r="G75" s="72"/>
      <c r="H75" s="72"/>
      <c r="I75" s="72"/>
      <c r="J75" s="64"/>
    </row>
    <row r="76" spans="6:10" x14ac:dyDescent="0.2">
      <c r="F76" s="72"/>
      <c r="G76" s="72"/>
      <c r="H76" s="72"/>
      <c r="I76" s="72"/>
      <c r="J76" s="64"/>
    </row>
    <row r="77" spans="6:10" x14ac:dyDescent="0.2">
      <c r="F77" s="72"/>
      <c r="G77" s="72"/>
      <c r="H77" s="72"/>
      <c r="I77" s="72"/>
      <c r="J77" s="64"/>
    </row>
    <row r="78" spans="6:10" x14ac:dyDescent="0.2">
      <c r="F78" s="72"/>
      <c r="G78" s="72"/>
      <c r="H78" s="72"/>
      <c r="I78" s="72"/>
      <c r="J78" s="64"/>
    </row>
    <row r="79" spans="6:10" x14ac:dyDescent="0.2">
      <c r="F79" s="72"/>
      <c r="G79" s="72"/>
      <c r="H79" s="72"/>
      <c r="I79" s="72"/>
      <c r="J79" s="64"/>
    </row>
    <row r="80" spans="6:10" x14ac:dyDescent="0.2">
      <c r="F80" s="72"/>
      <c r="G80" s="72"/>
      <c r="H80" s="72"/>
      <c r="I80" s="72"/>
      <c r="J80" s="64"/>
    </row>
    <row r="81" spans="6:10" x14ac:dyDescent="0.2">
      <c r="F81" s="72"/>
      <c r="G81" s="72"/>
      <c r="H81" s="72"/>
      <c r="I81" s="72"/>
      <c r="J81" s="64"/>
    </row>
    <row r="82" spans="6:10" x14ac:dyDescent="0.2">
      <c r="F82" s="72"/>
      <c r="G82" s="72"/>
      <c r="H82" s="72"/>
      <c r="I82" s="72"/>
      <c r="J82" s="64"/>
    </row>
    <row r="83" spans="6:10" x14ac:dyDescent="0.2">
      <c r="F83" s="72"/>
      <c r="G83" s="72"/>
      <c r="H83" s="72"/>
      <c r="I83" s="72"/>
      <c r="J83" s="64"/>
    </row>
    <row r="84" spans="6:10" x14ac:dyDescent="0.2">
      <c r="F84" s="72"/>
      <c r="G84" s="72"/>
      <c r="H84" s="72"/>
      <c r="I84" s="72"/>
      <c r="J84" s="64"/>
    </row>
    <row r="85" spans="6:10" x14ac:dyDescent="0.2">
      <c r="F85" s="72"/>
      <c r="G85" s="72"/>
      <c r="H85" s="72"/>
      <c r="I85" s="72"/>
      <c r="J85" s="64"/>
    </row>
    <row r="86" spans="6:10" x14ac:dyDescent="0.2">
      <c r="F86" s="72"/>
      <c r="G86" s="72"/>
      <c r="H86" s="72"/>
      <c r="I86" s="72"/>
      <c r="J86" s="64"/>
    </row>
    <row r="87" spans="6:10" x14ac:dyDescent="0.2">
      <c r="F87" s="72"/>
      <c r="G87" s="72">
        <v>0</v>
      </c>
      <c r="H87" s="72"/>
      <c r="I87" s="72"/>
      <c r="J87" s="64"/>
    </row>
    <row r="88" spans="6:10" x14ac:dyDescent="0.2">
      <c r="J88" s="76">
        <v>15</v>
      </c>
    </row>
    <row r="89" spans="6:10" x14ac:dyDescent="0.2">
      <c r="F89" s="75" t="str">
        <f>'Profile Input'!$F$17</f>
        <v>Crop Yield</v>
      </c>
      <c r="G89" s="75">
        <v>1</v>
      </c>
    </row>
    <row r="90" spans="6:10" x14ac:dyDescent="0.2">
      <c r="F90" s="75" t="str">
        <f>'Profile Input (2)'!$F$17</f>
        <v>Seed &amp; Plant</v>
      </c>
      <c r="H90" s="75">
        <v>1</v>
      </c>
      <c r="I90" s="75">
        <v>1</v>
      </c>
      <c r="J90" s="76">
        <v>15</v>
      </c>
    </row>
    <row r="91" spans="6:10" x14ac:dyDescent="0.2">
      <c r="F91" s="75" t="str">
        <f>'Profile Input (3)'!$F$17</f>
        <v>Biotic Stress</v>
      </c>
      <c r="H91" s="75">
        <v>2</v>
      </c>
      <c r="I91" s="75">
        <v>2</v>
      </c>
      <c r="J91" s="76">
        <v>15</v>
      </c>
    </row>
    <row r="92" spans="6:10" x14ac:dyDescent="0.2">
      <c r="F92" s="75" t="str">
        <f>'Profile Input (4)'!$F$17</f>
        <v>Abiotic Stress</v>
      </c>
      <c r="H92" s="75">
        <v>3</v>
      </c>
      <c r="I92" s="75">
        <v>3</v>
      </c>
    </row>
    <row r="93" spans="6:10" x14ac:dyDescent="0.2">
      <c r="F93" s="75" t="str">
        <f>'Profile Input (5)'!$F$17</f>
        <v>Crop Handling</v>
      </c>
      <c r="H93" s="75">
        <v>4</v>
      </c>
      <c r="I93" s="75">
        <v>4</v>
      </c>
    </row>
    <row r="94" spans="6:10" x14ac:dyDescent="0.2">
      <c r="F94" s="75" t="str">
        <f>'Profile Input (6)'!$F$17</f>
        <v>Value Chain</v>
      </c>
      <c r="H94" s="75">
        <v>5</v>
      </c>
      <c r="I94" s="75">
        <v>5</v>
      </c>
    </row>
    <row r="95" spans="6:10" x14ac:dyDescent="0.2">
      <c r="H95" s="75">
        <v>6</v>
      </c>
      <c r="I95" s="75">
        <v>6</v>
      </c>
    </row>
    <row r="96" spans="6:10" x14ac:dyDescent="0.2">
      <c r="H96" s="75">
        <v>7</v>
      </c>
      <c r="I96" s="75">
        <v>7</v>
      </c>
    </row>
    <row r="97" spans="8:9" x14ac:dyDescent="0.2">
      <c r="H97" s="75">
        <v>8</v>
      </c>
      <c r="I97" s="75">
        <v>8</v>
      </c>
    </row>
    <row r="98" spans="8:9" x14ac:dyDescent="0.2">
      <c r="H98" s="75">
        <v>9</v>
      </c>
      <c r="I98" s="75">
        <v>9</v>
      </c>
    </row>
    <row r="99" spans="8:9" x14ac:dyDescent="0.2">
      <c r="H99" s="75">
        <v>10</v>
      </c>
      <c r="I99" s="75">
        <v>10</v>
      </c>
    </row>
    <row r="100" spans="8:9" x14ac:dyDescent="0.2">
      <c r="I100" s="75">
        <v>11</v>
      </c>
    </row>
    <row r="101" spans="8:9" x14ac:dyDescent="0.2">
      <c r="I101" s="75">
        <v>12</v>
      </c>
    </row>
    <row r="102" spans="8:9" x14ac:dyDescent="0.2">
      <c r="I102" s="75">
        <v>13</v>
      </c>
    </row>
    <row r="103" spans="8:9" x14ac:dyDescent="0.2">
      <c r="I103" s="75">
        <v>14</v>
      </c>
    </row>
    <row r="104" spans="8:9" x14ac:dyDescent="0.2">
      <c r="I104" s="75">
        <v>15</v>
      </c>
    </row>
  </sheetData>
  <sheetProtection password="DECE" sheet="1" objects="1" scenarios="1" formatCells="0" formatColumns="0" formatRows="0"/>
  <mergeCells count="2">
    <mergeCell ref="H11:I11"/>
    <mergeCell ref="F12:F13"/>
  </mergeCells>
  <dataValidations count="1">
    <dataValidation type="list" allowBlank="1" showInputMessage="1" showErrorMessage="1" sqref="H18:I32" xr:uid="{00000000-0002-0000-0700-000000000000}">
      <formula1>$H$89:$H$99</formula1>
    </dataValidation>
  </dataValidations>
  <printOptions horizontalCentered="1"/>
  <pageMargins left="0.75" right="0.75" top="1" bottom="1" header="0.5" footer="0.5"/>
  <pageSetup scale="5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Drop Down 1">
              <controlPr defaultSize="0" autoLine="0" autoPict="0" macro="[0]!Sheet17.Category6">
                <anchor moveWithCells="1">
                  <from>
                    <xdr:col>6</xdr:col>
                    <xdr:colOff>0</xdr:colOff>
                    <xdr:row>10</xdr:row>
                    <xdr:rowOff>381000</xdr:rowOff>
                  </from>
                  <to>
                    <xdr:col>6</xdr:col>
                    <xdr:colOff>809625</xdr:colOff>
                    <xdr:row>13</xdr:row>
                    <xdr:rowOff>28575</xdr:rowOff>
                  </to>
                </anchor>
              </controlPr>
            </control>
          </mc:Choice>
        </mc:AlternateContent>
        <mc:AlternateContent xmlns:mc="http://schemas.openxmlformats.org/markup-compatibility/2006">
          <mc:Choice Requires="x14">
            <control shapeId="336898" r:id="rId5" name="Button 2">
              <controlPr defaultSize="0" print="0" autoFill="0" autoPict="0" macro="[0]!Clear">
                <anchor moveWithCells="1" sizeWithCells="1">
                  <from>
                    <xdr:col>6</xdr:col>
                    <xdr:colOff>1228725</xdr:colOff>
                    <xdr:row>11</xdr:row>
                    <xdr:rowOff>38100</xdr:rowOff>
                  </from>
                  <to>
                    <xdr:col>6</xdr:col>
                    <xdr:colOff>2247900</xdr:colOff>
                    <xdr:row>13</xdr:row>
                    <xdr:rowOff>9525</xdr:rowOff>
                  </to>
                </anchor>
              </controlPr>
            </control>
          </mc:Choice>
        </mc:AlternateContent>
        <mc:AlternateContent xmlns:mc="http://schemas.openxmlformats.org/markup-compatibility/2006">
          <mc:Choice Requires="x14">
            <control shapeId="336899" r:id="rId6" name="Drop Down 3">
              <controlPr defaultSize="0" autoLine="0" autoPict="0" macro="[0]!Sheet17.HideRow6">
                <anchor moveWithCells="1">
                  <from>
                    <xdr:col>3</xdr:col>
                    <xdr:colOff>9525</xdr:colOff>
                    <xdr:row>17</xdr:row>
                    <xdr:rowOff>9525</xdr:rowOff>
                  </from>
                  <to>
                    <xdr:col>3</xdr:col>
                    <xdr:colOff>581025</xdr:colOff>
                    <xdr:row>18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Z21"/>
  <sheetViews>
    <sheetView workbookViewId="0"/>
  </sheetViews>
  <sheetFormatPr defaultColWidth="9.140625" defaultRowHeight="12.75" x14ac:dyDescent="0.2"/>
  <cols>
    <col min="1" max="1" width="9.140625" style="74"/>
    <col min="2" max="2" width="9.140625" style="101"/>
    <col min="3" max="3" width="30.7109375" style="101" customWidth="1"/>
    <col min="4" max="6" width="10.7109375" style="101" customWidth="1"/>
    <col min="7" max="7" width="30.7109375" style="101" customWidth="1"/>
    <col min="8" max="10" width="10.7109375" style="101" customWidth="1"/>
    <col min="11" max="11" width="30.7109375" style="101" customWidth="1"/>
    <col min="12" max="14" width="10.7109375" style="101" customWidth="1"/>
    <col min="15" max="15" width="30.7109375" style="101" customWidth="1"/>
    <col min="16" max="18" width="10.7109375" style="101" customWidth="1"/>
    <col min="19" max="19" width="30.7109375" style="101" customWidth="1"/>
    <col min="20" max="22" width="10.7109375" style="101" customWidth="1"/>
    <col min="23" max="23" width="30.7109375" style="101" customWidth="1"/>
    <col min="24" max="25" width="10.7109375" style="101" customWidth="1"/>
    <col min="26" max="16384" width="9.140625" style="101"/>
  </cols>
  <sheetData>
    <row r="1" spans="2:26" s="74" customFormat="1" x14ac:dyDescent="0.2"/>
    <row r="2" spans="2:26" s="74" customFormat="1" x14ac:dyDescent="0.2"/>
    <row r="3" spans="2:26" s="74" customFormat="1" x14ac:dyDescent="0.2"/>
    <row r="4" spans="2:26" s="74" customFormat="1" x14ac:dyDescent="0.2"/>
    <row r="5" spans="2:26" x14ac:dyDescent="0.2">
      <c r="C5" s="102" t="b">
        <v>1</v>
      </c>
      <c r="D5" s="102"/>
      <c r="E5" s="102"/>
      <c r="F5" s="102"/>
      <c r="G5" s="102" t="b">
        <v>1</v>
      </c>
      <c r="H5" s="102"/>
      <c r="I5" s="102"/>
      <c r="J5" s="102"/>
      <c r="K5" s="102" t="b">
        <v>1</v>
      </c>
      <c r="L5" s="102"/>
      <c r="M5" s="102"/>
      <c r="N5" s="102"/>
      <c r="O5" s="102" t="b">
        <v>1</v>
      </c>
      <c r="P5" s="102"/>
      <c r="Q5" s="102"/>
      <c r="R5" s="102"/>
      <c r="S5" s="102" t="b">
        <v>1</v>
      </c>
      <c r="T5" s="102"/>
      <c r="U5" s="102"/>
      <c r="V5" s="102"/>
      <c r="W5" s="102" t="b">
        <v>1</v>
      </c>
      <c r="X5" s="102"/>
      <c r="Y5" s="102"/>
      <c r="Z5" s="102"/>
    </row>
    <row r="6" spans="2:26" x14ac:dyDescent="0.2">
      <c r="C6" s="103" t="str">
        <f>'Profile Input'!$F$17</f>
        <v>Crop Yield</v>
      </c>
      <c r="D6" s="103" t="s">
        <v>25</v>
      </c>
      <c r="E6" s="103" t="s">
        <v>26</v>
      </c>
      <c r="F6" s="103" t="s">
        <v>27</v>
      </c>
      <c r="G6" s="103" t="str">
        <f>'Profile Input (2)'!$F$17</f>
        <v>Seed &amp; Plant</v>
      </c>
      <c r="H6" s="103" t="s">
        <v>25</v>
      </c>
      <c r="I6" s="103" t="s">
        <v>26</v>
      </c>
      <c r="J6" s="103" t="s">
        <v>27</v>
      </c>
      <c r="K6" s="103" t="str">
        <f>'Profile Input (3)'!$F$17</f>
        <v>Biotic Stress</v>
      </c>
      <c r="L6" s="103" t="s">
        <v>25</v>
      </c>
      <c r="M6" s="103" t="s">
        <v>26</v>
      </c>
      <c r="N6" s="103" t="s">
        <v>27</v>
      </c>
      <c r="O6" s="103" t="str">
        <f>'Profile Input (4)'!$F$17</f>
        <v>Abiotic Stress</v>
      </c>
      <c r="P6" s="103" t="s">
        <v>25</v>
      </c>
      <c r="Q6" s="103" t="s">
        <v>26</v>
      </c>
      <c r="R6" s="103" t="s">
        <v>27</v>
      </c>
      <c r="S6" s="103" t="str">
        <f>'Profile Input (5)'!$F$17</f>
        <v>Crop Handling</v>
      </c>
      <c r="T6" s="103" t="s">
        <v>25</v>
      </c>
      <c r="U6" s="103" t="s">
        <v>26</v>
      </c>
      <c r="V6" s="103" t="s">
        <v>27</v>
      </c>
      <c r="W6" s="103" t="str">
        <f>'Profile Input (6)'!$F$17</f>
        <v>Value Chain</v>
      </c>
      <c r="X6" s="103" t="s">
        <v>25</v>
      </c>
      <c r="Y6" s="103" t="s">
        <v>26</v>
      </c>
      <c r="Z6" s="103" t="s">
        <v>27</v>
      </c>
    </row>
    <row r="7" spans="2:26" x14ac:dyDescent="0.2">
      <c r="B7" s="104">
        <v>1</v>
      </c>
      <c r="C7" s="102">
        <f>IF(F7=FALSE,"",'Profile Input'!F18)</f>
        <v>0</v>
      </c>
      <c r="D7" s="102">
        <f>IF(OR(F7=FALSE,'Profile Input'!H18=""),-5,'Profile Input'!H18)</f>
        <v>-5</v>
      </c>
      <c r="E7" s="102">
        <f>IF(OR(F7=FALSE,'Profile Input'!I18=""),-5,'Profile Input'!I18)</f>
        <v>-5</v>
      </c>
      <c r="F7" s="101" t="b">
        <f>IF($C$5=TRUE,TRUE,FALSE)</f>
        <v>1</v>
      </c>
      <c r="G7" s="102">
        <f>IF(J7=FALSE,"",'Profile Input (2)'!F18)</f>
        <v>0</v>
      </c>
      <c r="H7" s="102">
        <f>IF(OR(J7=FALSE,'Profile Input (2)'!H18=""),-5,'Profile Input (2)'!H18)</f>
        <v>-5</v>
      </c>
      <c r="I7" s="102">
        <f>IF(OR(J7=FALSE,'Profile Input (2)'!I18=""),-5,'Profile Input (2)'!I18)</f>
        <v>-5</v>
      </c>
      <c r="J7" s="101" t="b">
        <f>IF($G$5=TRUE,TRUE,FALSE)</f>
        <v>1</v>
      </c>
      <c r="K7" s="102">
        <f>IF(N7=FALSE,"",'Profile Input (3)'!F18)</f>
        <v>0</v>
      </c>
      <c r="L7" s="102">
        <f>IF(OR(N7=FALSE,'Profile Input (3)'!H18=""),-5,'Profile Input (3)'!H18)</f>
        <v>-5</v>
      </c>
      <c r="M7" s="102">
        <f>IF(OR(N7=FALSE,'Profile Input (3)'!I18=""),-5,'Profile Input (3)'!I18)</f>
        <v>-5</v>
      </c>
      <c r="N7" s="101" t="b">
        <f>IF($K$5=TRUE,TRUE,FALSE)</f>
        <v>1</v>
      </c>
      <c r="O7" s="102">
        <f>IF(R7=FALSE,"",'Profile Input (4)'!F18)</f>
        <v>0</v>
      </c>
      <c r="P7" s="102">
        <f>IF(OR(R7=FALSE,'Profile Input (4)'!H18=""),-5,'Profile Input (4)'!H18)</f>
        <v>-5</v>
      </c>
      <c r="Q7" s="102">
        <f>IF(OR(R7=FALSE,'Profile Input (4)'!I18=""),-5,'Profile Input (4)'!I18)</f>
        <v>-5</v>
      </c>
      <c r="R7" s="101" t="b">
        <f>IF($O$5=TRUE,TRUE,FALSE)</f>
        <v>1</v>
      </c>
      <c r="S7" s="102">
        <f>IF(V7=FALSE,"",'Profile Input (5)'!F18)</f>
        <v>0</v>
      </c>
      <c r="T7" s="102">
        <f>IF(OR(V7=FALSE,'Profile Input (5)'!H18=""),-5,'Profile Input (5)'!H18)</f>
        <v>-5</v>
      </c>
      <c r="U7" s="102">
        <f>IF(OR(V7=FALSE,'Profile Input (5)'!I18=""),-5,'Profile Input (5)'!I18)</f>
        <v>-5</v>
      </c>
      <c r="V7" s="101" t="b">
        <f>IF($S$5=TRUE,TRUE,FALSE)</f>
        <v>1</v>
      </c>
      <c r="W7" s="102">
        <f>IF(Z7=FALSE,"",'Profile Input (6)'!F18)</f>
        <v>0</v>
      </c>
      <c r="X7" s="102">
        <f>IF(OR(Z7=FALSE,'Profile Input (6)'!H18=""),-5,'Profile Input (6)'!H18)</f>
        <v>-5</v>
      </c>
      <c r="Y7" s="102">
        <f>IF(OR(Z7=FALSE,'Profile Input (6)'!I18=""),-5,'Profile Input (6)'!I18)</f>
        <v>-5</v>
      </c>
      <c r="Z7" s="101" t="b">
        <f>IF($W$5=TRUE,TRUE,FALSE)</f>
        <v>1</v>
      </c>
    </row>
    <row r="8" spans="2:26" x14ac:dyDescent="0.2">
      <c r="B8" s="104">
        <v>2</v>
      </c>
      <c r="C8" s="102">
        <f>IF(F8=FALSE,"",'Profile Input'!F19)</f>
        <v>0</v>
      </c>
      <c r="D8" s="102">
        <f>IF(OR(F8=FALSE,'Profile Input'!H19=""),-5,'Profile Input'!H19)</f>
        <v>-5</v>
      </c>
      <c r="E8" s="102">
        <f>IF(OR(F8=FALSE,'Profile Input'!I19=""),-5,'Profile Input'!I19)</f>
        <v>-5</v>
      </c>
      <c r="F8" s="101" t="b">
        <f t="shared" ref="F8:F21" si="0">IF($C$5=TRUE,TRUE,FALSE)</f>
        <v>1</v>
      </c>
      <c r="G8" s="102">
        <f>IF(J8=FALSE,"",'Profile Input (2)'!F19)</f>
        <v>0</v>
      </c>
      <c r="H8" s="102">
        <f>IF(OR(J8=FALSE,'Profile Input (2)'!H19=""),-5,'Profile Input (2)'!H19)</f>
        <v>-5</v>
      </c>
      <c r="I8" s="102">
        <f>IF(OR(J8=FALSE,'Profile Input (2)'!I19=""),-5,'Profile Input (2)'!I19)</f>
        <v>-5</v>
      </c>
      <c r="J8" s="101" t="b">
        <f t="shared" ref="J8:J21" si="1">IF($G$5=TRUE,TRUE,FALSE)</f>
        <v>1</v>
      </c>
      <c r="K8" s="102">
        <f>IF(N8=FALSE,"",'Profile Input (3)'!F19)</f>
        <v>0</v>
      </c>
      <c r="L8" s="102">
        <f>IF(OR(N8=FALSE,'Profile Input (3)'!H19=""),-5,'Profile Input (3)'!H19)</f>
        <v>-5</v>
      </c>
      <c r="M8" s="102">
        <f>IF(OR(N8=FALSE,'Profile Input (3)'!I19=""),-5,'Profile Input (3)'!I19)</f>
        <v>-5</v>
      </c>
      <c r="N8" s="101" t="b">
        <f t="shared" ref="N8:N21" si="2">IF($K$5=TRUE,TRUE,FALSE)</f>
        <v>1</v>
      </c>
      <c r="O8" s="102">
        <f>IF(R8=FALSE,"",'Profile Input (4)'!F19)</f>
        <v>0</v>
      </c>
      <c r="P8" s="102">
        <f>IF(OR(R8=FALSE,'Profile Input (4)'!H19=""),-5,'Profile Input (4)'!H19)</f>
        <v>-5</v>
      </c>
      <c r="Q8" s="102">
        <f>IF(OR(R8=FALSE,'Profile Input (4)'!I19=""),-5,'Profile Input (4)'!I19)</f>
        <v>-5</v>
      </c>
      <c r="R8" s="101" t="b">
        <f t="shared" ref="R8:R21" si="3">IF($O$5=TRUE,TRUE,FALSE)</f>
        <v>1</v>
      </c>
      <c r="S8" s="102">
        <f>IF(V8=FALSE,"",'Profile Input (5)'!F19)</f>
        <v>0</v>
      </c>
      <c r="T8" s="102">
        <f>IF(OR(V8=FALSE,'Profile Input (5)'!H19=""),-5,'Profile Input (5)'!H19)</f>
        <v>-5</v>
      </c>
      <c r="U8" s="102">
        <f>IF(OR(V8=FALSE,'Profile Input (5)'!I19=""),-5,'Profile Input (5)'!I19)</f>
        <v>-5</v>
      </c>
      <c r="V8" s="101" t="b">
        <f t="shared" ref="V8:V21" si="4">IF($S$5=TRUE,TRUE,FALSE)</f>
        <v>1</v>
      </c>
      <c r="W8" s="102">
        <f>IF(Z8=FALSE,"",'Profile Input (6)'!F19)</f>
        <v>0</v>
      </c>
      <c r="X8" s="102">
        <f>IF(OR(Z8=FALSE,'Profile Input (6)'!H19=""),-5,'Profile Input (6)'!H19)</f>
        <v>-5</v>
      </c>
      <c r="Y8" s="102">
        <f>IF(OR(Z8=FALSE,'Profile Input (6)'!I19=""),-5,'Profile Input (6)'!I19)</f>
        <v>-5</v>
      </c>
      <c r="Z8" s="101" t="b">
        <f t="shared" ref="Z8:Z21" si="5">IF($W$5=TRUE,TRUE,FALSE)</f>
        <v>1</v>
      </c>
    </row>
    <row r="9" spans="2:26" x14ac:dyDescent="0.2">
      <c r="B9" s="104">
        <v>3</v>
      </c>
      <c r="C9" s="102">
        <f>IF(F9=FALSE,"",'Profile Input'!F20)</f>
        <v>0</v>
      </c>
      <c r="D9" s="102">
        <f>IF(OR(F9=FALSE,'Profile Input'!H20=""),-5,'Profile Input'!H20)</f>
        <v>-5</v>
      </c>
      <c r="E9" s="102">
        <f>IF(OR(F9=FALSE,'Profile Input'!I20=""),-5,'Profile Input'!I20)</f>
        <v>-5</v>
      </c>
      <c r="F9" s="101" t="b">
        <f t="shared" si="0"/>
        <v>1</v>
      </c>
      <c r="G9" s="102">
        <f>IF(J9=FALSE,"",'Profile Input (2)'!F20)</f>
        <v>0</v>
      </c>
      <c r="H9" s="102">
        <f>IF(OR(J9=FALSE,'Profile Input (2)'!H20=""),-5,'Profile Input (2)'!H20)</f>
        <v>-5</v>
      </c>
      <c r="I9" s="102">
        <f>IF(OR(J9=FALSE,'Profile Input (2)'!I20=""),-5,'Profile Input (2)'!I20)</f>
        <v>-5</v>
      </c>
      <c r="J9" s="101" t="b">
        <f t="shared" si="1"/>
        <v>1</v>
      </c>
      <c r="K9" s="102">
        <f>IF(N9=FALSE,"",'Profile Input (3)'!F20)</f>
        <v>0</v>
      </c>
      <c r="L9" s="102">
        <f>IF(OR(N9=FALSE,'Profile Input (3)'!H20=""),-5,'Profile Input (3)'!H20)</f>
        <v>-5</v>
      </c>
      <c r="M9" s="102">
        <f>IF(OR(N9=FALSE,'Profile Input (3)'!I20=""),-5,'Profile Input (3)'!I20)</f>
        <v>-5</v>
      </c>
      <c r="N9" s="101" t="b">
        <f t="shared" si="2"/>
        <v>1</v>
      </c>
      <c r="O9" s="102">
        <f>IF(R9=FALSE,"",'Profile Input (4)'!F20)</f>
        <v>0</v>
      </c>
      <c r="P9" s="102">
        <f>IF(OR(R9=FALSE,'Profile Input (4)'!H20=""),-5,'Profile Input (4)'!H20)</f>
        <v>-5</v>
      </c>
      <c r="Q9" s="102">
        <f>IF(OR(R9=FALSE,'Profile Input (4)'!I20=""),-5,'Profile Input (4)'!I20)</f>
        <v>-5</v>
      </c>
      <c r="R9" s="101" t="b">
        <f t="shared" si="3"/>
        <v>1</v>
      </c>
      <c r="S9" s="102">
        <f>IF(V9=FALSE,"",'Profile Input (5)'!F20)</f>
        <v>0</v>
      </c>
      <c r="T9" s="102">
        <f>IF(OR(V9=FALSE,'Profile Input (5)'!H20=""),-5,'Profile Input (5)'!H20)</f>
        <v>-5</v>
      </c>
      <c r="U9" s="102">
        <f>IF(OR(V9=FALSE,'Profile Input (5)'!I20=""),-5,'Profile Input (5)'!I20)</f>
        <v>-5</v>
      </c>
      <c r="V9" s="101" t="b">
        <f t="shared" si="4"/>
        <v>1</v>
      </c>
      <c r="W9" s="102">
        <f>IF(Z9=FALSE,"",'Profile Input (6)'!F20)</f>
        <v>0</v>
      </c>
      <c r="X9" s="102">
        <f>IF(OR(Z9=FALSE,'Profile Input (6)'!H20=""),-5,'Profile Input (6)'!H20)</f>
        <v>-5</v>
      </c>
      <c r="Y9" s="102">
        <f>IF(OR(Z9=FALSE,'Profile Input (6)'!I20=""),-5,'Profile Input (6)'!I20)</f>
        <v>-5</v>
      </c>
      <c r="Z9" s="101" t="b">
        <f t="shared" si="5"/>
        <v>1</v>
      </c>
    </row>
    <row r="10" spans="2:26" x14ac:dyDescent="0.2">
      <c r="B10" s="104">
        <v>4</v>
      </c>
      <c r="C10" s="102">
        <f>IF(F10=FALSE,"",'Profile Input'!F21)</f>
        <v>0</v>
      </c>
      <c r="D10" s="102">
        <f>IF(OR(F10=FALSE,'Profile Input'!H21=""),-5,'Profile Input'!H21)</f>
        <v>-5</v>
      </c>
      <c r="E10" s="102">
        <f>IF(OR(F10=FALSE,'Profile Input'!I21=""),-5,'Profile Input'!I21)</f>
        <v>-5</v>
      </c>
      <c r="F10" s="101" t="b">
        <f t="shared" si="0"/>
        <v>1</v>
      </c>
      <c r="G10" s="102">
        <f>IF(J10=FALSE,"",'Profile Input (2)'!F21)</f>
        <v>0</v>
      </c>
      <c r="H10" s="102">
        <f>IF(OR(J10=FALSE,'Profile Input (2)'!H21=""),-5,'Profile Input (2)'!H21)</f>
        <v>-5</v>
      </c>
      <c r="I10" s="102">
        <f>IF(OR(J10=FALSE,'Profile Input (2)'!I21=""),-5,'Profile Input (2)'!I21)</f>
        <v>-5</v>
      </c>
      <c r="J10" s="101" t="b">
        <f t="shared" si="1"/>
        <v>1</v>
      </c>
      <c r="K10" s="102">
        <f>IF(N10=FALSE,"",'Profile Input (3)'!F21)</f>
        <v>0</v>
      </c>
      <c r="L10" s="102">
        <f>IF(OR(N10=FALSE,'Profile Input (3)'!H21=""),-5,'Profile Input (3)'!H21)</f>
        <v>-5</v>
      </c>
      <c r="M10" s="102">
        <f>IF(OR(N10=FALSE,'Profile Input (3)'!I21=""),-5,'Profile Input (3)'!I21)</f>
        <v>-5</v>
      </c>
      <c r="N10" s="101" t="b">
        <f t="shared" si="2"/>
        <v>1</v>
      </c>
      <c r="O10" s="102">
        <f>IF(R10=FALSE,"",'Profile Input (4)'!F21)</f>
        <v>0</v>
      </c>
      <c r="P10" s="102">
        <f>IF(OR(R10=FALSE,'Profile Input (4)'!H21=""),-5,'Profile Input (4)'!H21)</f>
        <v>-5</v>
      </c>
      <c r="Q10" s="102">
        <f>IF(OR(R10=FALSE,'Profile Input (4)'!I21=""),-5,'Profile Input (4)'!I21)</f>
        <v>-5</v>
      </c>
      <c r="R10" s="101" t="b">
        <f t="shared" si="3"/>
        <v>1</v>
      </c>
      <c r="S10" s="102">
        <f>IF(V10=FALSE,"",'Profile Input (5)'!F21)</f>
        <v>0</v>
      </c>
      <c r="T10" s="102">
        <f>IF(OR(V10=FALSE,'Profile Input (5)'!H21=""),-5,'Profile Input (5)'!H21)</f>
        <v>-5</v>
      </c>
      <c r="U10" s="102">
        <f>IF(OR(V10=FALSE,'Profile Input (5)'!I21=""),-5,'Profile Input (5)'!I21)</f>
        <v>-5</v>
      </c>
      <c r="V10" s="101" t="b">
        <f t="shared" si="4"/>
        <v>1</v>
      </c>
      <c r="W10" s="102">
        <f>IF(Z10=FALSE,"",'Profile Input (6)'!F21)</f>
        <v>0</v>
      </c>
      <c r="X10" s="102">
        <f>IF(OR(Z10=FALSE,'Profile Input (6)'!H21=""),-5,'Profile Input (6)'!H21)</f>
        <v>-5</v>
      </c>
      <c r="Y10" s="102">
        <f>IF(OR(Z10=FALSE,'Profile Input (6)'!I21=""),-5,'Profile Input (6)'!I21)</f>
        <v>-5</v>
      </c>
      <c r="Z10" s="101" t="b">
        <f t="shared" si="5"/>
        <v>1</v>
      </c>
    </row>
    <row r="11" spans="2:26" x14ac:dyDescent="0.2">
      <c r="B11" s="104">
        <v>5</v>
      </c>
      <c r="C11" s="102">
        <f>IF(F11=FALSE,"",'Profile Input'!F22)</f>
        <v>0</v>
      </c>
      <c r="D11" s="102">
        <f>IF(OR(F11=FALSE,'Profile Input'!H22=""),-5,'Profile Input'!H22)</f>
        <v>-5</v>
      </c>
      <c r="E11" s="102">
        <f>IF(OR(F11=FALSE,'Profile Input'!I22=""),-5,'Profile Input'!I22)</f>
        <v>-5</v>
      </c>
      <c r="F11" s="101" t="b">
        <f t="shared" si="0"/>
        <v>1</v>
      </c>
      <c r="G11" s="102">
        <f>IF(J11=FALSE,"",'Profile Input (2)'!F22)</f>
        <v>0</v>
      </c>
      <c r="H11" s="102">
        <f>IF(OR(J11=FALSE,'Profile Input (2)'!H22=""),-5,'Profile Input (2)'!H22)</f>
        <v>-5</v>
      </c>
      <c r="I11" s="102">
        <f>IF(OR(J11=FALSE,'Profile Input (2)'!I22=""),-5,'Profile Input (2)'!I22)</f>
        <v>-5</v>
      </c>
      <c r="J11" s="101" t="b">
        <f t="shared" si="1"/>
        <v>1</v>
      </c>
      <c r="K11" s="102">
        <f>IF(N11=FALSE,"",'Profile Input (3)'!F22)</f>
        <v>0</v>
      </c>
      <c r="L11" s="102">
        <f>IF(OR(N11=FALSE,'Profile Input (3)'!H22=""),-5,'Profile Input (3)'!H22)</f>
        <v>-5</v>
      </c>
      <c r="M11" s="102">
        <f>IF(OR(N11=FALSE,'Profile Input (3)'!I22=""),-5,'Profile Input (3)'!I22)</f>
        <v>-5</v>
      </c>
      <c r="N11" s="101" t="b">
        <f t="shared" si="2"/>
        <v>1</v>
      </c>
      <c r="O11" s="102">
        <f>IF(R11=FALSE,"",'Profile Input (4)'!F22)</f>
        <v>0</v>
      </c>
      <c r="P11" s="102">
        <f>IF(OR(R11=FALSE,'Profile Input (4)'!H22=""),-5,'Profile Input (4)'!H22)</f>
        <v>-5</v>
      </c>
      <c r="Q11" s="102">
        <f>IF(OR(R11=FALSE,'Profile Input (4)'!I22=""),-5,'Profile Input (4)'!I22)</f>
        <v>-5</v>
      </c>
      <c r="R11" s="101" t="b">
        <f t="shared" si="3"/>
        <v>1</v>
      </c>
      <c r="S11" s="102">
        <f>IF(V11=FALSE,"",'Profile Input (5)'!F22)</f>
        <v>0</v>
      </c>
      <c r="T11" s="102">
        <f>IF(OR(V11=FALSE,'Profile Input (5)'!H22=""),-5,'Profile Input (5)'!H22)</f>
        <v>-5</v>
      </c>
      <c r="U11" s="102">
        <f>IF(OR(V11=FALSE,'Profile Input (5)'!I22=""),-5,'Profile Input (5)'!I22)</f>
        <v>-5</v>
      </c>
      <c r="V11" s="101" t="b">
        <f t="shared" si="4"/>
        <v>1</v>
      </c>
      <c r="W11" s="102">
        <f>IF(Z11=FALSE,"",'Profile Input (6)'!F22)</f>
        <v>0</v>
      </c>
      <c r="X11" s="102">
        <f>IF(OR(Z11=FALSE,'Profile Input (6)'!H22=""),-5,'Profile Input (6)'!H22)</f>
        <v>-5</v>
      </c>
      <c r="Y11" s="102">
        <f>IF(OR(Z11=FALSE,'Profile Input (6)'!I22=""),-5,'Profile Input (6)'!I22)</f>
        <v>-5</v>
      </c>
      <c r="Z11" s="101" t="b">
        <f t="shared" si="5"/>
        <v>1</v>
      </c>
    </row>
    <row r="12" spans="2:26" x14ac:dyDescent="0.2">
      <c r="B12" s="104">
        <v>6</v>
      </c>
      <c r="C12" s="102">
        <f>IF(F12=FALSE,"",'Profile Input'!F23)</f>
        <v>0</v>
      </c>
      <c r="D12" s="102">
        <f>IF(OR(F12=FALSE,'Profile Input'!H23=""),-5,'Profile Input'!H23)</f>
        <v>-5</v>
      </c>
      <c r="E12" s="102">
        <f>IF(OR(F12=FALSE,'Profile Input'!I23=""),-5,'Profile Input'!I23)</f>
        <v>-5</v>
      </c>
      <c r="F12" s="101" t="b">
        <f t="shared" si="0"/>
        <v>1</v>
      </c>
      <c r="G12" s="102">
        <f>IF(J12=FALSE,"",'Profile Input (2)'!F23)</f>
        <v>0</v>
      </c>
      <c r="H12" s="102">
        <f>IF(OR(J12=FALSE,'Profile Input (2)'!H23=""),-5,'Profile Input (2)'!H23)</f>
        <v>-5</v>
      </c>
      <c r="I12" s="102">
        <f>IF(OR(J12=FALSE,'Profile Input (2)'!I23=""),-5,'Profile Input (2)'!I23)</f>
        <v>-5</v>
      </c>
      <c r="J12" s="101" t="b">
        <f t="shared" si="1"/>
        <v>1</v>
      </c>
      <c r="K12" s="102">
        <f>IF(N12=FALSE,"",'Profile Input (3)'!F23)</f>
        <v>0</v>
      </c>
      <c r="L12" s="102">
        <f>IF(OR(N12=FALSE,'Profile Input (3)'!H23=""),-5,'Profile Input (3)'!H23)</f>
        <v>-5</v>
      </c>
      <c r="M12" s="102">
        <f>IF(OR(N12=FALSE,'Profile Input (3)'!I23=""),-5,'Profile Input (3)'!I23)</f>
        <v>-5</v>
      </c>
      <c r="N12" s="101" t="b">
        <f t="shared" si="2"/>
        <v>1</v>
      </c>
      <c r="O12" s="102">
        <f>IF(R12=FALSE,"",'Profile Input (4)'!F23)</f>
        <v>0</v>
      </c>
      <c r="P12" s="102">
        <f>IF(OR(R12=FALSE,'Profile Input (4)'!H23=""),-5,'Profile Input (4)'!H23)</f>
        <v>-5</v>
      </c>
      <c r="Q12" s="102">
        <f>IF(OR(R12=FALSE,'Profile Input (4)'!I23=""),-5,'Profile Input (4)'!I23)</f>
        <v>-5</v>
      </c>
      <c r="R12" s="101" t="b">
        <f t="shared" si="3"/>
        <v>1</v>
      </c>
      <c r="S12" s="102">
        <f>IF(V12=FALSE,"",'Profile Input (5)'!F23)</f>
        <v>0</v>
      </c>
      <c r="T12" s="102">
        <f>IF(OR(V12=FALSE,'Profile Input (5)'!H23=""),-5,'Profile Input (5)'!H23)</f>
        <v>-5</v>
      </c>
      <c r="U12" s="102">
        <f>IF(OR(V12=FALSE,'Profile Input (5)'!I23=""),-5,'Profile Input (5)'!I23)</f>
        <v>-5</v>
      </c>
      <c r="V12" s="101" t="b">
        <f t="shared" si="4"/>
        <v>1</v>
      </c>
      <c r="W12" s="102">
        <f>IF(Z12=FALSE,"",'Profile Input (6)'!F23)</f>
        <v>0</v>
      </c>
      <c r="X12" s="102">
        <f>IF(OR(Z12=FALSE,'Profile Input (6)'!H23=""),-5,'Profile Input (6)'!H23)</f>
        <v>-5</v>
      </c>
      <c r="Y12" s="102">
        <f>IF(OR(Z12=FALSE,'Profile Input (6)'!I23=""),-5,'Profile Input (6)'!I23)</f>
        <v>-5</v>
      </c>
      <c r="Z12" s="101" t="b">
        <f t="shared" si="5"/>
        <v>1</v>
      </c>
    </row>
    <row r="13" spans="2:26" x14ac:dyDescent="0.2">
      <c r="B13" s="104">
        <v>7</v>
      </c>
      <c r="C13" s="102">
        <f>IF(F13=FALSE,"",'Profile Input'!F24)</f>
        <v>0</v>
      </c>
      <c r="D13" s="102">
        <f>IF(OR(F13=FALSE,'Profile Input'!H24=""),-5,'Profile Input'!H24)</f>
        <v>-5</v>
      </c>
      <c r="E13" s="102">
        <f>IF(OR(F13=FALSE,'Profile Input'!I24=""),-5,'Profile Input'!I24)</f>
        <v>-5</v>
      </c>
      <c r="F13" s="101" t="b">
        <f t="shared" si="0"/>
        <v>1</v>
      </c>
      <c r="G13" s="102">
        <f>IF(J13=FALSE,"",'Profile Input (2)'!F24)</f>
        <v>0</v>
      </c>
      <c r="H13" s="102">
        <f>IF(OR(J13=FALSE,'Profile Input (2)'!H24=""),-5,'Profile Input (2)'!H24)</f>
        <v>-5</v>
      </c>
      <c r="I13" s="102">
        <f>IF(OR(J13=FALSE,'Profile Input (2)'!I24=""),-5,'Profile Input (2)'!I24)</f>
        <v>-5</v>
      </c>
      <c r="J13" s="101" t="b">
        <f t="shared" si="1"/>
        <v>1</v>
      </c>
      <c r="K13" s="102">
        <f>IF(N13=FALSE,"",'Profile Input (3)'!F24)</f>
        <v>0</v>
      </c>
      <c r="L13" s="102">
        <f>IF(OR(N13=FALSE,'Profile Input (3)'!H24=""),-5,'Profile Input (3)'!H24)</f>
        <v>-5</v>
      </c>
      <c r="M13" s="102">
        <f>IF(OR(N13=FALSE,'Profile Input (3)'!I24=""),-5,'Profile Input (3)'!I24)</f>
        <v>-5</v>
      </c>
      <c r="N13" s="101" t="b">
        <f t="shared" si="2"/>
        <v>1</v>
      </c>
      <c r="O13" s="102">
        <f>IF(R13=FALSE,"",'Profile Input (4)'!F24)</f>
        <v>0</v>
      </c>
      <c r="P13" s="102">
        <f>IF(OR(R13=FALSE,'Profile Input (4)'!H24=""),-5,'Profile Input (4)'!H24)</f>
        <v>-5</v>
      </c>
      <c r="Q13" s="102">
        <f>IF(OR(R13=FALSE,'Profile Input (4)'!I24=""),-5,'Profile Input (4)'!I24)</f>
        <v>-5</v>
      </c>
      <c r="R13" s="101" t="b">
        <f t="shared" si="3"/>
        <v>1</v>
      </c>
      <c r="S13" s="102">
        <f>IF(V13=FALSE,"",'Profile Input (5)'!F24)</f>
        <v>0</v>
      </c>
      <c r="T13" s="102">
        <f>IF(OR(V13=FALSE,'Profile Input (5)'!H24=""),-5,'Profile Input (5)'!H24)</f>
        <v>-5</v>
      </c>
      <c r="U13" s="102">
        <f>IF(OR(V13=FALSE,'Profile Input (5)'!I24=""),-5,'Profile Input (5)'!I24)</f>
        <v>-5</v>
      </c>
      <c r="V13" s="101" t="b">
        <f t="shared" si="4"/>
        <v>1</v>
      </c>
      <c r="W13" s="102">
        <f>IF(Z13=FALSE,"",'Profile Input (6)'!F24)</f>
        <v>0</v>
      </c>
      <c r="X13" s="102">
        <f>IF(OR(Z13=FALSE,'Profile Input (6)'!H24=""),-5,'Profile Input (6)'!H24)</f>
        <v>-5</v>
      </c>
      <c r="Y13" s="102">
        <f>IF(OR(Z13=FALSE,'Profile Input (6)'!I24=""),-5,'Profile Input (6)'!I24)</f>
        <v>-5</v>
      </c>
      <c r="Z13" s="101" t="b">
        <f t="shared" si="5"/>
        <v>1</v>
      </c>
    </row>
    <row r="14" spans="2:26" x14ac:dyDescent="0.2">
      <c r="B14" s="104">
        <v>8</v>
      </c>
      <c r="C14" s="102">
        <f>IF(F14=FALSE,"",'Profile Input'!F25)</f>
        <v>0</v>
      </c>
      <c r="D14" s="102">
        <f>IF(OR(F14=FALSE,'Profile Input'!H25=""),-5,'Profile Input'!H25)</f>
        <v>-5</v>
      </c>
      <c r="E14" s="102">
        <f>IF(OR(F14=FALSE,'Profile Input'!I25=""),-5,'Profile Input'!I25)</f>
        <v>-5</v>
      </c>
      <c r="F14" s="101" t="b">
        <f t="shared" si="0"/>
        <v>1</v>
      </c>
      <c r="G14" s="102">
        <f>IF(J14=FALSE,"",'Profile Input (2)'!F25)</f>
        <v>0</v>
      </c>
      <c r="H14" s="102">
        <f>IF(OR(J14=FALSE,'Profile Input (2)'!H25=""),-5,'Profile Input (2)'!H25)</f>
        <v>-5</v>
      </c>
      <c r="I14" s="102">
        <f>IF(OR(J14=FALSE,'Profile Input (2)'!I25=""),-5,'Profile Input (2)'!I25)</f>
        <v>-5</v>
      </c>
      <c r="J14" s="101" t="b">
        <f t="shared" si="1"/>
        <v>1</v>
      </c>
      <c r="K14" s="102">
        <f>IF(N14=FALSE,"",'Profile Input (3)'!F25)</f>
        <v>0</v>
      </c>
      <c r="L14" s="102">
        <f>IF(OR(N14=FALSE,'Profile Input (3)'!H25=""),-5,'Profile Input (3)'!H25)</f>
        <v>-5</v>
      </c>
      <c r="M14" s="102">
        <f>IF(OR(N14=FALSE,'Profile Input (3)'!I25=""),-5,'Profile Input (3)'!I25)</f>
        <v>-5</v>
      </c>
      <c r="N14" s="101" t="b">
        <f t="shared" si="2"/>
        <v>1</v>
      </c>
      <c r="O14" s="102">
        <f>IF(R14=FALSE,"",'Profile Input (4)'!F25)</f>
        <v>0</v>
      </c>
      <c r="P14" s="102">
        <f>IF(OR(R14=FALSE,'Profile Input (4)'!H25=""),-5,'Profile Input (4)'!H25)</f>
        <v>-5</v>
      </c>
      <c r="Q14" s="102">
        <f>IF(OR(R14=FALSE,'Profile Input (4)'!I25=""),-5,'Profile Input (4)'!I25)</f>
        <v>-5</v>
      </c>
      <c r="R14" s="101" t="b">
        <f t="shared" si="3"/>
        <v>1</v>
      </c>
      <c r="S14" s="102">
        <f>IF(V14=FALSE,"",'Profile Input (5)'!F25)</f>
        <v>0</v>
      </c>
      <c r="T14" s="102">
        <f>IF(OR(V14=FALSE,'Profile Input (5)'!H25=""),-5,'Profile Input (5)'!H25)</f>
        <v>-5</v>
      </c>
      <c r="U14" s="102">
        <f>IF(OR(V14=FALSE,'Profile Input (5)'!I25=""),-5,'Profile Input (5)'!I25)</f>
        <v>-5</v>
      </c>
      <c r="V14" s="101" t="b">
        <f t="shared" si="4"/>
        <v>1</v>
      </c>
      <c r="W14" s="102">
        <f>IF(Z14=FALSE,"",'Profile Input (6)'!F25)</f>
        <v>0</v>
      </c>
      <c r="X14" s="102">
        <f>IF(OR(Z14=FALSE,'Profile Input (6)'!H25=""),-5,'Profile Input (6)'!H25)</f>
        <v>-5</v>
      </c>
      <c r="Y14" s="102">
        <f>IF(OR(Z14=FALSE,'Profile Input (6)'!I25=""),-5,'Profile Input (6)'!I25)</f>
        <v>-5</v>
      </c>
      <c r="Z14" s="101" t="b">
        <f t="shared" si="5"/>
        <v>1</v>
      </c>
    </row>
    <row r="15" spans="2:26" x14ac:dyDescent="0.2">
      <c r="B15" s="104">
        <v>9</v>
      </c>
      <c r="C15" s="102">
        <f>IF(F15=FALSE,"",'Profile Input'!F26)</f>
        <v>0</v>
      </c>
      <c r="D15" s="102">
        <f>IF(OR(F15=FALSE,'Profile Input'!H26=""),-5,'Profile Input'!H26)</f>
        <v>-5</v>
      </c>
      <c r="E15" s="102">
        <f>IF(OR(F15=FALSE,'Profile Input'!I26=""),-5,'Profile Input'!I26)</f>
        <v>-5</v>
      </c>
      <c r="F15" s="101" t="b">
        <f t="shared" si="0"/>
        <v>1</v>
      </c>
      <c r="G15" s="102">
        <f>IF(J15=FALSE,"",'Profile Input (2)'!F26)</f>
        <v>0</v>
      </c>
      <c r="H15" s="102">
        <f>IF(OR(J15=FALSE,'Profile Input (2)'!H26=""),-5,'Profile Input (2)'!H26)</f>
        <v>-5</v>
      </c>
      <c r="I15" s="102">
        <f>IF(OR(J15=FALSE,'Profile Input (2)'!I26=""),-5,'Profile Input (2)'!I26)</f>
        <v>-5</v>
      </c>
      <c r="J15" s="101" t="b">
        <f t="shared" si="1"/>
        <v>1</v>
      </c>
      <c r="K15" s="102">
        <f>IF(N15=FALSE,"",'Profile Input (3)'!F26)</f>
        <v>0</v>
      </c>
      <c r="L15" s="102">
        <f>IF(OR(N15=FALSE,'Profile Input (3)'!H26=""),-5,'Profile Input (3)'!H26)</f>
        <v>-5</v>
      </c>
      <c r="M15" s="102">
        <f>IF(OR(N15=FALSE,'Profile Input (3)'!I26=""),-5,'Profile Input (3)'!I26)</f>
        <v>-5</v>
      </c>
      <c r="N15" s="101" t="b">
        <f t="shared" si="2"/>
        <v>1</v>
      </c>
      <c r="O15" s="102">
        <f>IF(R15=FALSE,"",'Profile Input (4)'!F26)</f>
        <v>0</v>
      </c>
      <c r="P15" s="102">
        <f>IF(OR(R15=FALSE,'Profile Input (4)'!H26=""),-5,'Profile Input (4)'!H26)</f>
        <v>-5</v>
      </c>
      <c r="Q15" s="102">
        <f>IF(OR(R15=FALSE,'Profile Input (4)'!I26=""),-5,'Profile Input (4)'!I26)</f>
        <v>-5</v>
      </c>
      <c r="R15" s="101" t="b">
        <f t="shared" si="3"/>
        <v>1</v>
      </c>
      <c r="S15" s="102">
        <f>IF(V15=FALSE,"",'Profile Input (5)'!F26)</f>
        <v>0</v>
      </c>
      <c r="T15" s="102">
        <f>IF(OR(V15=FALSE,'Profile Input (5)'!H26=""),-5,'Profile Input (5)'!H26)</f>
        <v>-5</v>
      </c>
      <c r="U15" s="102">
        <f>IF(OR(V15=FALSE,'Profile Input (5)'!I26=""),-5,'Profile Input (5)'!I26)</f>
        <v>-5</v>
      </c>
      <c r="V15" s="101" t="b">
        <f t="shared" si="4"/>
        <v>1</v>
      </c>
      <c r="W15" s="102">
        <f>IF(Z15=FALSE,"",'Profile Input (6)'!F26)</f>
        <v>0</v>
      </c>
      <c r="X15" s="102">
        <f>IF(OR(Z15=FALSE,'Profile Input (6)'!H26=""),-5,'Profile Input (6)'!H26)</f>
        <v>-5</v>
      </c>
      <c r="Y15" s="102">
        <f>IF(OR(Z15=FALSE,'Profile Input (6)'!I26=""),-5,'Profile Input (6)'!I26)</f>
        <v>-5</v>
      </c>
      <c r="Z15" s="101" t="b">
        <f t="shared" si="5"/>
        <v>1</v>
      </c>
    </row>
    <row r="16" spans="2:26" x14ac:dyDescent="0.2">
      <c r="B16" s="104">
        <v>10</v>
      </c>
      <c r="C16" s="102">
        <f>IF(F16=FALSE,"",'Profile Input'!F27)</f>
        <v>0</v>
      </c>
      <c r="D16" s="102">
        <f>IF(OR(F16=FALSE,'Profile Input'!H27=""),-5,'Profile Input'!H27)</f>
        <v>-5</v>
      </c>
      <c r="E16" s="102">
        <f>IF(OR(F16=FALSE,'Profile Input'!I27=""),-5,'Profile Input'!I27)</f>
        <v>-5</v>
      </c>
      <c r="F16" s="101" t="b">
        <f t="shared" si="0"/>
        <v>1</v>
      </c>
      <c r="G16" s="102">
        <f>IF(J16=FALSE,"",'Profile Input (2)'!F27)</f>
        <v>0</v>
      </c>
      <c r="H16" s="102">
        <f>IF(OR(J16=FALSE,'Profile Input (2)'!H27=""),-5,'Profile Input (2)'!H27)</f>
        <v>-5</v>
      </c>
      <c r="I16" s="102">
        <f>IF(OR(J16=FALSE,'Profile Input (2)'!I27=""),-5,'Profile Input (2)'!I27)</f>
        <v>-5</v>
      </c>
      <c r="J16" s="101" t="b">
        <f t="shared" si="1"/>
        <v>1</v>
      </c>
      <c r="K16" s="102">
        <f>IF(N16=FALSE,"",'Profile Input (3)'!F27)</f>
        <v>0</v>
      </c>
      <c r="L16" s="102">
        <f>IF(OR(N16=FALSE,'Profile Input (3)'!H27=""),-5,'Profile Input (3)'!H27)</f>
        <v>-5</v>
      </c>
      <c r="M16" s="102">
        <f>IF(OR(N16=FALSE,'Profile Input (3)'!I27=""),-5,'Profile Input (3)'!I27)</f>
        <v>-5</v>
      </c>
      <c r="N16" s="101" t="b">
        <f t="shared" si="2"/>
        <v>1</v>
      </c>
      <c r="O16" s="102">
        <f>IF(R16=FALSE,"",'Profile Input (4)'!F27)</f>
        <v>0</v>
      </c>
      <c r="P16" s="102">
        <f>IF(OR(R16=FALSE,'Profile Input (4)'!H27=""),-5,'Profile Input (4)'!H27)</f>
        <v>-5</v>
      </c>
      <c r="Q16" s="102">
        <f>IF(OR(R16=FALSE,'Profile Input (4)'!I27=""),-5,'Profile Input (4)'!I27)</f>
        <v>-5</v>
      </c>
      <c r="R16" s="101" t="b">
        <f t="shared" si="3"/>
        <v>1</v>
      </c>
      <c r="S16" s="102">
        <f>IF(V16=FALSE,"",'Profile Input (5)'!F27)</f>
        <v>0</v>
      </c>
      <c r="T16" s="102">
        <f>IF(OR(V16=FALSE,'Profile Input (5)'!H27=""),-5,'Profile Input (5)'!H27)</f>
        <v>-5</v>
      </c>
      <c r="U16" s="102">
        <f>IF(OR(V16=FALSE,'Profile Input (5)'!I27=""),-5,'Profile Input (5)'!I27)</f>
        <v>-5</v>
      </c>
      <c r="V16" s="101" t="b">
        <f t="shared" si="4"/>
        <v>1</v>
      </c>
      <c r="W16" s="102">
        <f>IF(Z16=FALSE,"",'Profile Input (6)'!F27)</f>
        <v>0</v>
      </c>
      <c r="X16" s="102">
        <f>IF(OR(Z16=FALSE,'Profile Input (6)'!H27=""),-5,'Profile Input (6)'!H27)</f>
        <v>-5</v>
      </c>
      <c r="Y16" s="102">
        <f>IF(OR(Z16=FALSE,'Profile Input (6)'!I27=""),-5,'Profile Input (6)'!I27)</f>
        <v>-5</v>
      </c>
      <c r="Z16" s="101" t="b">
        <f t="shared" si="5"/>
        <v>1</v>
      </c>
    </row>
    <row r="17" spans="2:26" x14ac:dyDescent="0.2">
      <c r="B17" s="104">
        <v>11</v>
      </c>
      <c r="C17" s="102">
        <f>IF(F17=FALSE,"",'Profile Input'!F28)</f>
        <v>0</v>
      </c>
      <c r="D17" s="102">
        <f>IF(OR(F17=FALSE,'Profile Input'!H28=""),-5,'Profile Input'!H28)</f>
        <v>-5</v>
      </c>
      <c r="E17" s="102">
        <f>IF(OR(F17=FALSE,'Profile Input'!I28=""),-5,'Profile Input'!I28)</f>
        <v>-5</v>
      </c>
      <c r="F17" s="101" t="b">
        <f t="shared" si="0"/>
        <v>1</v>
      </c>
      <c r="G17" s="102">
        <f>IF(J17=FALSE,"",'Profile Input (2)'!F28)</f>
        <v>0</v>
      </c>
      <c r="H17" s="102">
        <f>IF(OR(J17=FALSE,'Profile Input (2)'!H28=""),-5,'Profile Input (2)'!H28)</f>
        <v>-5</v>
      </c>
      <c r="I17" s="102">
        <f>IF(OR(J17=FALSE,'Profile Input (2)'!I28=""),-5,'Profile Input (2)'!I28)</f>
        <v>-5</v>
      </c>
      <c r="J17" s="101" t="b">
        <f t="shared" si="1"/>
        <v>1</v>
      </c>
      <c r="K17" s="102">
        <f>IF(N17=FALSE,"",'Profile Input (3)'!F28)</f>
        <v>0</v>
      </c>
      <c r="L17" s="102">
        <f>IF(OR(N17=FALSE,'Profile Input (3)'!H28=""),-5,'Profile Input (3)'!H28)</f>
        <v>-5</v>
      </c>
      <c r="M17" s="102">
        <f>IF(OR(N17=FALSE,'Profile Input (3)'!I28=""),-5,'Profile Input (3)'!I28)</f>
        <v>-5</v>
      </c>
      <c r="N17" s="101" t="b">
        <f t="shared" si="2"/>
        <v>1</v>
      </c>
      <c r="O17" s="102">
        <f>IF(R17=FALSE,"",'Profile Input (4)'!F28)</f>
        <v>0</v>
      </c>
      <c r="P17" s="102">
        <f>IF(OR(R17=FALSE,'Profile Input (4)'!H28=""),-5,'Profile Input (4)'!H28)</f>
        <v>-5</v>
      </c>
      <c r="Q17" s="102">
        <f>IF(OR(R17=FALSE,'Profile Input (4)'!I28=""),-5,'Profile Input (4)'!I28)</f>
        <v>-5</v>
      </c>
      <c r="R17" s="101" t="b">
        <f t="shared" si="3"/>
        <v>1</v>
      </c>
      <c r="S17" s="102">
        <f>IF(V17=FALSE,"",'Profile Input (5)'!F28)</f>
        <v>0</v>
      </c>
      <c r="T17" s="102">
        <f>IF(OR(V17=FALSE,'Profile Input (5)'!H28=""),-5,'Profile Input (5)'!H28)</f>
        <v>-5</v>
      </c>
      <c r="U17" s="102">
        <f>IF(OR(V17=FALSE,'Profile Input (5)'!I28=""),-5,'Profile Input (5)'!I28)</f>
        <v>-5</v>
      </c>
      <c r="V17" s="101" t="b">
        <f t="shared" si="4"/>
        <v>1</v>
      </c>
      <c r="W17" s="102">
        <f>IF(Z17=FALSE,"",'Profile Input (6)'!F28)</f>
        <v>0</v>
      </c>
      <c r="X17" s="102">
        <f>IF(OR(Z17=FALSE,'Profile Input (6)'!H28=""),-5,'Profile Input (6)'!H28)</f>
        <v>-5</v>
      </c>
      <c r="Y17" s="102">
        <f>IF(OR(Z17=FALSE,'Profile Input (6)'!I28=""),-5,'Profile Input (6)'!I28)</f>
        <v>-5</v>
      </c>
      <c r="Z17" s="101" t="b">
        <f t="shared" si="5"/>
        <v>1</v>
      </c>
    </row>
    <row r="18" spans="2:26" x14ac:dyDescent="0.2">
      <c r="B18" s="104">
        <v>12</v>
      </c>
      <c r="C18" s="102">
        <f>IF(F18=FALSE,"",'Profile Input'!F29)</f>
        <v>0</v>
      </c>
      <c r="D18" s="102">
        <f>IF(OR(F18=FALSE,'Profile Input'!H29=""),-5,'Profile Input'!H29)</f>
        <v>-5</v>
      </c>
      <c r="E18" s="102">
        <f>IF(OR(F18=FALSE,'Profile Input'!I29=""),-5,'Profile Input'!I29)</f>
        <v>-5</v>
      </c>
      <c r="F18" s="101" t="b">
        <f t="shared" si="0"/>
        <v>1</v>
      </c>
      <c r="G18" s="102">
        <f>IF(J18=FALSE,"",'Profile Input (2)'!F29)</f>
        <v>0</v>
      </c>
      <c r="H18" s="102">
        <f>IF(OR(J18=FALSE,'Profile Input (2)'!H29=""),-5,'Profile Input (2)'!H29)</f>
        <v>-5</v>
      </c>
      <c r="I18" s="102">
        <f>IF(OR(J18=FALSE,'Profile Input (2)'!I29=""),-5,'Profile Input (2)'!I29)</f>
        <v>-5</v>
      </c>
      <c r="J18" s="101" t="b">
        <f t="shared" si="1"/>
        <v>1</v>
      </c>
      <c r="K18" s="102">
        <f>IF(N18=FALSE,"",'Profile Input (3)'!F29)</f>
        <v>0</v>
      </c>
      <c r="L18" s="102">
        <f>IF(OR(N18=FALSE,'Profile Input (3)'!H29=""),-5,'Profile Input (3)'!H29)</f>
        <v>-5</v>
      </c>
      <c r="M18" s="102">
        <f>IF(OR(N18=FALSE,'Profile Input (3)'!I29=""),-5,'Profile Input (3)'!I29)</f>
        <v>-5</v>
      </c>
      <c r="N18" s="101" t="b">
        <f t="shared" si="2"/>
        <v>1</v>
      </c>
      <c r="O18" s="102">
        <f>IF(R18=FALSE,"",'Profile Input (4)'!F29)</f>
        <v>0</v>
      </c>
      <c r="P18" s="102">
        <f>IF(OR(R18=FALSE,'Profile Input (4)'!H29=""),-5,'Profile Input (4)'!H29)</f>
        <v>-5</v>
      </c>
      <c r="Q18" s="102">
        <f>IF(OR(R18=FALSE,'Profile Input (4)'!I29=""),-5,'Profile Input (4)'!I29)</f>
        <v>-5</v>
      </c>
      <c r="R18" s="101" t="b">
        <f t="shared" si="3"/>
        <v>1</v>
      </c>
      <c r="S18" s="102">
        <f>IF(V18=FALSE,"",'Profile Input (5)'!F29)</f>
        <v>0</v>
      </c>
      <c r="T18" s="102">
        <f>IF(OR(V18=FALSE,'Profile Input (5)'!H29=""),-5,'Profile Input (5)'!H29)</f>
        <v>-5</v>
      </c>
      <c r="U18" s="102">
        <f>IF(OR(V18=FALSE,'Profile Input (5)'!I29=""),-5,'Profile Input (5)'!I29)</f>
        <v>-5</v>
      </c>
      <c r="V18" s="101" t="b">
        <f t="shared" si="4"/>
        <v>1</v>
      </c>
      <c r="W18" s="102">
        <f>IF(Z18=FALSE,"",'Profile Input (6)'!F29)</f>
        <v>0</v>
      </c>
      <c r="X18" s="102">
        <f>IF(OR(Z18=FALSE,'Profile Input (6)'!H29=""),-5,'Profile Input (6)'!H29)</f>
        <v>-5</v>
      </c>
      <c r="Y18" s="102">
        <f>IF(OR(Z18=FALSE,'Profile Input (6)'!I29=""),-5,'Profile Input (6)'!I29)</f>
        <v>-5</v>
      </c>
      <c r="Z18" s="101" t="b">
        <f t="shared" si="5"/>
        <v>1</v>
      </c>
    </row>
    <row r="19" spans="2:26" x14ac:dyDescent="0.2">
      <c r="B19" s="104">
        <v>13</v>
      </c>
      <c r="C19" s="102">
        <f>IF(F19=FALSE,"",'Profile Input'!F30)</f>
        <v>0</v>
      </c>
      <c r="D19" s="102">
        <f>IF(OR(F19=FALSE,'Profile Input'!H30=""),-5,'Profile Input'!H30)</f>
        <v>-5</v>
      </c>
      <c r="E19" s="102">
        <f>IF(OR(F19=FALSE,'Profile Input'!I30=""),-5,'Profile Input'!I30)</f>
        <v>-5</v>
      </c>
      <c r="F19" s="101" t="b">
        <f t="shared" si="0"/>
        <v>1</v>
      </c>
      <c r="G19" s="102">
        <f>IF(J19=FALSE,"",'Profile Input (2)'!F30)</f>
        <v>0</v>
      </c>
      <c r="H19" s="102">
        <f>IF(OR(J19=FALSE,'Profile Input (2)'!H30=""),-5,'Profile Input (2)'!H30)</f>
        <v>-5</v>
      </c>
      <c r="I19" s="102">
        <f>IF(OR(J19=FALSE,'Profile Input (2)'!I30=""),-5,'Profile Input (2)'!I30)</f>
        <v>-5</v>
      </c>
      <c r="J19" s="101" t="b">
        <f t="shared" si="1"/>
        <v>1</v>
      </c>
      <c r="K19" s="102">
        <f>IF(N19=FALSE,"",'Profile Input (3)'!F30)</f>
        <v>0</v>
      </c>
      <c r="L19" s="102">
        <f>IF(OR(N19=FALSE,'Profile Input (3)'!H30=""),-5,'Profile Input (3)'!H30)</f>
        <v>-5</v>
      </c>
      <c r="M19" s="102">
        <f>IF(OR(N19=FALSE,'Profile Input (3)'!I30=""),-5,'Profile Input (3)'!I30)</f>
        <v>-5</v>
      </c>
      <c r="N19" s="101" t="b">
        <f t="shared" si="2"/>
        <v>1</v>
      </c>
      <c r="O19" s="102">
        <f>IF(R19=FALSE,"",'Profile Input (4)'!F30)</f>
        <v>0</v>
      </c>
      <c r="P19" s="102">
        <f>IF(OR(R19=FALSE,'Profile Input (4)'!H30=""),-5,'Profile Input (4)'!H30)</f>
        <v>-5</v>
      </c>
      <c r="Q19" s="102">
        <f>IF(OR(R19=FALSE,'Profile Input (4)'!I30=""),-5,'Profile Input (4)'!I30)</f>
        <v>-5</v>
      </c>
      <c r="R19" s="101" t="b">
        <f t="shared" si="3"/>
        <v>1</v>
      </c>
      <c r="S19" s="102">
        <f>IF(V19=FALSE,"",'Profile Input (5)'!F30)</f>
        <v>0</v>
      </c>
      <c r="T19" s="102">
        <f>IF(OR(V19=FALSE,'Profile Input (5)'!H30=""),-5,'Profile Input (5)'!H30)</f>
        <v>-5</v>
      </c>
      <c r="U19" s="102">
        <f>IF(OR(V19=FALSE,'Profile Input (5)'!I30=""),-5,'Profile Input (5)'!I30)</f>
        <v>-5</v>
      </c>
      <c r="V19" s="101" t="b">
        <f t="shared" si="4"/>
        <v>1</v>
      </c>
      <c r="W19" s="102">
        <f>IF(Z19=FALSE,"",'Profile Input (6)'!F30)</f>
        <v>0</v>
      </c>
      <c r="X19" s="102">
        <f>IF(OR(Z19=FALSE,'Profile Input (6)'!H30=""),-5,'Profile Input (6)'!H30)</f>
        <v>-5</v>
      </c>
      <c r="Y19" s="102">
        <f>IF(OR(Z19=FALSE,'Profile Input (6)'!I30=""),-5,'Profile Input (6)'!I30)</f>
        <v>-5</v>
      </c>
      <c r="Z19" s="101" t="b">
        <f t="shared" si="5"/>
        <v>1</v>
      </c>
    </row>
    <row r="20" spans="2:26" x14ac:dyDescent="0.2">
      <c r="B20" s="104">
        <v>14</v>
      </c>
      <c r="C20" s="102">
        <f>IF(F20=FALSE,"",'Profile Input'!F31)</f>
        <v>0</v>
      </c>
      <c r="D20" s="102">
        <f>IF(OR(F20=FALSE,'Profile Input'!H31=""),-5,'Profile Input'!H31)</f>
        <v>-5</v>
      </c>
      <c r="E20" s="102">
        <f>IF(OR(F20=FALSE,'Profile Input'!I31=""),-5,'Profile Input'!I31)</f>
        <v>-5</v>
      </c>
      <c r="F20" s="101" t="b">
        <f t="shared" si="0"/>
        <v>1</v>
      </c>
      <c r="G20" s="102">
        <f>IF(J20=FALSE,"",'Profile Input (2)'!F31)</f>
        <v>0</v>
      </c>
      <c r="H20" s="102">
        <f>IF(OR(J20=FALSE,'Profile Input (2)'!H31=""),-5,'Profile Input (2)'!H31)</f>
        <v>-5</v>
      </c>
      <c r="I20" s="102">
        <f>IF(OR(J20=FALSE,'Profile Input (2)'!I31=""),-5,'Profile Input (2)'!I31)</f>
        <v>-5</v>
      </c>
      <c r="J20" s="101" t="b">
        <f t="shared" si="1"/>
        <v>1</v>
      </c>
      <c r="K20" s="102">
        <f>IF(N20=FALSE,"",'Profile Input (3)'!F31)</f>
        <v>0</v>
      </c>
      <c r="L20" s="102">
        <f>IF(OR(N20=FALSE,'Profile Input (3)'!H31=""),-5,'Profile Input (3)'!H31)</f>
        <v>-5</v>
      </c>
      <c r="M20" s="102">
        <f>IF(OR(N20=FALSE,'Profile Input (3)'!I31=""),-5,'Profile Input (3)'!I31)</f>
        <v>-5</v>
      </c>
      <c r="N20" s="101" t="b">
        <f t="shared" si="2"/>
        <v>1</v>
      </c>
      <c r="O20" s="102">
        <f>IF(R20=FALSE,"",'Profile Input (4)'!F31)</f>
        <v>0</v>
      </c>
      <c r="P20" s="102">
        <f>IF(OR(R20=FALSE,'Profile Input (4)'!H31=""),-5,'Profile Input (4)'!H31)</f>
        <v>-5</v>
      </c>
      <c r="Q20" s="102">
        <f>IF(OR(R20=FALSE,'Profile Input (4)'!I31=""),-5,'Profile Input (4)'!I31)</f>
        <v>-5</v>
      </c>
      <c r="R20" s="101" t="b">
        <f t="shared" si="3"/>
        <v>1</v>
      </c>
      <c r="S20" s="102">
        <f>IF(V20=FALSE,"",'Profile Input (5)'!F31)</f>
        <v>0</v>
      </c>
      <c r="T20" s="102">
        <f>IF(OR(V20=FALSE,'Profile Input (5)'!H31=""),-5,'Profile Input (5)'!H31)</f>
        <v>-5</v>
      </c>
      <c r="U20" s="102">
        <f>IF(OR(V20=FALSE,'Profile Input (5)'!I31=""),-5,'Profile Input (5)'!I31)</f>
        <v>-5</v>
      </c>
      <c r="V20" s="101" t="b">
        <f t="shared" si="4"/>
        <v>1</v>
      </c>
      <c r="W20" s="102">
        <f>IF(Z20=FALSE,"",'Profile Input (6)'!F31)</f>
        <v>0</v>
      </c>
      <c r="X20" s="102">
        <f>IF(OR(Z20=FALSE,'Profile Input (6)'!H31=""),-5,'Profile Input (6)'!H31)</f>
        <v>-5</v>
      </c>
      <c r="Y20" s="102">
        <f>IF(OR(Z20=FALSE,'Profile Input (6)'!I31=""),-5,'Profile Input (6)'!I31)</f>
        <v>-5</v>
      </c>
      <c r="Z20" s="101" t="b">
        <f t="shared" si="5"/>
        <v>1</v>
      </c>
    </row>
    <row r="21" spans="2:26" x14ac:dyDescent="0.2">
      <c r="B21" s="104">
        <v>15</v>
      </c>
      <c r="C21" s="102">
        <f>IF(F21=FALSE,"",'Profile Input'!F32)</f>
        <v>0</v>
      </c>
      <c r="D21" s="102">
        <f>IF(OR(F21=FALSE,'Profile Input'!H32=""),-5,'Profile Input'!H32)</f>
        <v>-5</v>
      </c>
      <c r="E21" s="102">
        <f>IF(OR(F21=FALSE,'Profile Input'!I32=""),-5,'Profile Input'!I32)</f>
        <v>-5</v>
      </c>
      <c r="F21" s="101" t="b">
        <f t="shared" si="0"/>
        <v>1</v>
      </c>
      <c r="G21" s="102">
        <f>IF(J21=FALSE,"",'Profile Input (2)'!F32)</f>
        <v>0</v>
      </c>
      <c r="H21" s="102">
        <f>IF(OR(J21=FALSE,'Profile Input (2)'!H32=""),-5,'Profile Input (2)'!H32)</f>
        <v>-5</v>
      </c>
      <c r="I21" s="102">
        <f>IF(OR(J21=FALSE,'Profile Input (2)'!I32=""),-5,'Profile Input (2)'!I32)</f>
        <v>-5</v>
      </c>
      <c r="J21" s="101" t="b">
        <f t="shared" si="1"/>
        <v>1</v>
      </c>
      <c r="K21" s="102">
        <f>IF(N21=FALSE,"",'Profile Input (3)'!F32)</f>
        <v>0</v>
      </c>
      <c r="L21" s="102">
        <f>IF(OR(N21=FALSE,'Profile Input (3)'!H32=""),-5,'Profile Input (3)'!H32)</f>
        <v>-5</v>
      </c>
      <c r="M21" s="102">
        <f>IF(OR(N21=FALSE,'Profile Input (3)'!I32=""),-5,'Profile Input (3)'!I32)</f>
        <v>-5</v>
      </c>
      <c r="N21" s="101" t="b">
        <f t="shared" si="2"/>
        <v>1</v>
      </c>
      <c r="O21" s="102">
        <f>IF(R21=FALSE,"",'Profile Input (4)'!F32)</f>
        <v>0</v>
      </c>
      <c r="P21" s="102">
        <f>IF(OR(R21=FALSE,'Profile Input (4)'!H32=""),-5,'Profile Input (4)'!H32)</f>
        <v>-5</v>
      </c>
      <c r="Q21" s="102">
        <f>IF(OR(R21=FALSE,'Profile Input (4)'!I32=""),-5,'Profile Input (4)'!I32)</f>
        <v>-5</v>
      </c>
      <c r="R21" s="101" t="b">
        <f t="shared" si="3"/>
        <v>1</v>
      </c>
      <c r="S21" s="102">
        <f>IF(V21=FALSE,"",'Profile Input (5)'!F32)</f>
        <v>0</v>
      </c>
      <c r="T21" s="102">
        <f>IF(OR(V21=FALSE,'Profile Input (5)'!H32=""),-5,'Profile Input (5)'!H32)</f>
        <v>-5</v>
      </c>
      <c r="U21" s="102">
        <f>IF(OR(V21=FALSE,'Profile Input (5)'!I32=""),-5,'Profile Input (5)'!I32)</f>
        <v>-5</v>
      </c>
      <c r="V21" s="101" t="b">
        <f t="shared" si="4"/>
        <v>1</v>
      </c>
      <c r="W21" s="102">
        <f>IF(Z21=FALSE,"",'Profile Input (6)'!F32)</f>
        <v>0</v>
      </c>
      <c r="X21" s="102">
        <f>IF(OR(Z21=FALSE,'Profile Input (6)'!H32=""),-5,'Profile Input (6)'!H32)</f>
        <v>-5</v>
      </c>
      <c r="Y21" s="102">
        <f>IF(OR(Z21=FALSE,'Profile Input (6)'!I32=""),-5,'Profile Input (6)'!I32)</f>
        <v>-5</v>
      </c>
      <c r="Z21" s="101" t="b">
        <f t="shared" si="5"/>
        <v>1</v>
      </c>
    </row>
  </sheetData>
  <sheetProtection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FBDA1BD7D98A488260CF948DCB2D76" ma:contentTypeVersion="0" ma:contentTypeDescription="Create a new document." ma:contentTypeScope="" ma:versionID="5ff5c80b972882cf02d9a0eab836746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C408A6-C9C8-4CD6-B023-9E4013E8BBAC}">
  <ds:schemaRefs>
    <ds:schemaRef ds:uri="http://schemas.microsoft.com/sharepoint/v3/contenttype/forms"/>
  </ds:schemaRefs>
</ds:datastoreItem>
</file>

<file path=customXml/itemProps2.xml><?xml version="1.0" encoding="utf-8"?>
<ds:datastoreItem xmlns:ds="http://schemas.openxmlformats.org/officeDocument/2006/customXml" ds:itemID="{33351D7F-90FD-40E4-9434-A770036E2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E820741-969F-4316-8A1D-C858DC8C4211}">
  <ds:schemaRefs>
    <ds:schemaRef ds:uri="http://schemas.microsoft.com/office/infopath/2007/PartnerControls"/>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Market target information</vt:lpstr>
      <vt:lpstr>Plant descriptors</vt:lpstr>
      <vt:lpstr>Product Profile Trait List</vt:lpstr>
      <vt:lpstr>Profile Input (2)</vt:lpstr>
      <vt:lpstr>Profile Input (3)</vt:lpstr>
      <vt:lpstr>Profile Input (4)</vt:lpstr>
      <vt:lpstr>Profile Input (5)</vt:lpstr>
      <vt:lpstr>Profile Input (6)</vt:lpstr>
      <vt:lpstr>Data</vt:lpstr>
      <vt:lpstr>Profile Input</vt:lpstr>
      <vt:lpstr>PP Graph</vt:lpstr>
      <vt:lpstr>Implications</vt:lpstr>
      <vt:lpstr>Action Plan</vt:lpstr>
      <vt:lpstr>Tomato example</vt:lpstr>
      <vt:lpstr>Instructions</vt:lpstr>
      <vt:lpstr>Sheet3</vt:lpstr>
      <vt:lpstr>CopyRange</vt:lpstr>
      <vt:lpstr>'Profile Input'!Print_Area</vt:lpstr>
      <vt:lpstr>'Profile Input (2)'!Print_Area</vt:lpstr>
      <vt:lpstr>'Profile Input (3)'!Print_Area</vt:lpstr>
      <vt:lpstr>'Profile Input (4)'!Print_Area</vt:lpstr>
      <vt:lpstr>'Profile Input (5)'!Print_Area</vt:lpstr>
      <vt:lpstr>'Profile Input (6)'!Print_Area</vt:lpstr>
    </vt:vector>
  </TitlesOfParts>
  <Company>Market Edge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Driver Analysis Tool &amp; Scenario Planning Tool</dc:title>
  <dc:creator>Market Edge</dc:creator>
  <dc:description>www.mkt-edge.com</dc:description>
  <cp:lastModifiedBy>Lauren Madley</cp:lastModifiedBy>
  <cp:lastPrinted>2007-03-09T21:27:59Z</cp:lastPrinted>
  <dcterms:created xsi:type="dcterms:W3CDTF">2000-06-18T15:45:13Z</dcterms:created>
  <dcterms:modified xsi:type="dcterms:W3CDTF">2019-08-16T12:49:46Z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0x0101003AFBDA1BD7D98A488260CF948DCB2D76</vt:lpwstr>
  </property>
</Properties>
</file>